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20" windowWidth="11355" windowHeight="5100" activeTab="0"/>
  </bookViews>
  <sheets>
    <sheet name="naslovna" sheetId="1" r:id="rId1"/>
    <sheet name="prihodi" sheetId="2" r:id="rId2"/>
    <sheet name="rashodi" sheetId="3" r:id="rId3"/>
  </sheets>
  <definedNames>
    <definedName name="_xlnm.Print_Titles" localSheetId="2">'rashodi'!$2:$2</definedName>
  </definedNames>
  <calcPr fullCalcOnLoad="1"/>
</workbook>
</file>

<file path=xl/sharedStrings.xml><?xml version="1.0" encoding="utf-8"?>
<sst xmlns="http://schemas.openxmlformats.org/spreadsheetml/2006/main" count="275" uniqueCount="260">
  <si>
    <t>У хиљадама динара</t>
  </si>
  <si>
    <t>П Р И М А Њ А</t>
  </si>
  <si>
    <t>Текући  приходи</t>
  </si>
  <si>
    <t>Приходи од продаја добара и услуга</t>
  </si>
  <si>
    <t>Приходи са благајне ослобођени ПДВ</t>
  </si>
  <si>
    <t>Приходи  са  благајне  за  обрачун  ПДВ  по  општој  стопи</t>
  </si>
  <si>
    <t>Мешовити  и неодређени  приходи</t>
  </si>
  <si>
    <t>Остали приходи - струја Милутиновић</t>
  </si>
  <si>
    <t>Остали мешовити и неодређени приходи</t>
  </si>
  <si>
    <t>Приходи  од  камата  по  тужбама</t>
  </si>
  <si>
    <t>Мешовити и  неодр.прих.-прих.од трошк.парнич.поступка</t>
  </si>
  <si>
    <t>Меморандумске  ставке  за  рефундацију  расхода</t>
  </si>
  <si>
    <t>Трансфери између  буџетских корисника на истом нивоу</t>
  </si>
  <si>
    <t xml:space="preserve">Партиципације </t>
  </si>
  <si>
    <t>Примања од продаје нефинансијске имовине</t>
  </si>
  <si>
    <t>Примања од продаје основних средстава</t>
  </si>
  <si>
    <t>Примања од продаје непокретности</t>
  </si>
  <si>
    <t>Примања од откупа стана у државној својини</t>
  </si>
  <si>
    <t>УКУПНА ПРИМАЊА</t>
  </si>
  <si>
    <t>Текући  расходи</t>
  </si>
  <si>
    <t>Расходи   за  запослене</t>
  </si>
  <si>
    <t>Плате  и  додаци  за  запослене</t>
  </si>
  <si>
    <t>Плате  по  основу  цене  рада</t>
  </si>
  <si>
    <t>Додатак  за  рад  дужи  од  пуног  радног  времена</t>
  </si>
  <si>
    <t>Додатак за  време проведено на раду (минули рад)</t>
  </si>
  <si>
    <t>Умањена  зарада  за првих  30  дана  одс, због  бол,</t>
  </si>
  <si>
    <t>Накнада  за  време  одсуствовања  са  рада</t>
  </si>
  <si>
    <t>Остали додаци и накнаде запосленима</t>
  </si>
  <si>
    <t>Плате  привремено  запослених</t>
  </si>
  <si>
    <t xml:space="preserve">Социјални  доприноси  на  терет  послодавца  </t>
  </si>
  <si>
    <t xml:space="preserve">Допринос  за  пенз,  и  инвалид,  осигурање </t>
  </si>
  <si>
    <t>Допринос  за  незапосленост</t>
  </si>
  <si>
    <t>Социјална  давања  запосленима</t>
  </si>
  <si>
    <t>Породиљско боловање</t>
  </si>
  <si>
    <t>Боловање преко 30 дана</t>
  </si>
  <si>
    <t>Боловање преко 30 дана, 35% град</t>
  </si>
  <si>
    <t>Отпремнина приликом одласка у пензију</t>
  </si>
  <si>
    <t>Накнаде за запослене</t>
  </si>
  <si>
    <t>Накнада за превоз  на посао и  са  посла</t>
  </si>
  <si>
    <t>Накнаде, бонуси  и  остали посебни расходи</t>
  </si>
  <si>
    <t xml:space="preserve"> Коришћење  услуга и роба</t>
  </si>
  <si>
    <t>Стални трошкови</t>
  </si>
  <si>
    <t>Трошкови платног промета</t>
  </si>
  <si>
    <t>Трошкови платног промета са иностранством</t>
  </si>
  <si>
    <t xml:space="preserve">Трошкови банкарских услуга </t>
  </si>
  <si>
    <t>Услуге за електричну енергију</t>
  </si>
  <si>
    <t>Централно грејање</t>
  </si>
  <si>
    <t>Услуге водовода и канализације</t>
  </si>
  <si>
    <t>Допринос за коришћење град,земљишта и сл,</t>
  </si>
  <si>
    <t>Телефон, телекс и телефакс</t>
  </si>
  <si>
    <t>Интернет и слично</t>
  </si>
  <si>
    <t>Услуге мобилног телефона</t>
  </si>
  <si>
    <t>Пошта</t>
  </si>
  <si>
    <t>Трошкови путовања</t>
  </si>
  <si>
    <t>Трошкови дневница (исхране) на служб.путу у земљи</t>
  </si>
  <si>
    <t>Трошкови превоза на службеном путу у земљи</t>
  </si>
  <si>
    <t>Трошкови смештаја на службеном путу</t>
  </si>
  <si>
    <t>Трошкови дневница за службени пут у иностранство</t>
  </si>
  <si>
    <t>Трошкови смештаја на службеном путу у иностранство</t>
  </si>
  <si>
    <t>Остали трошкови службеног пута у иностранство</t>
  </si>
  <si>
    <t>Услуге  по  уговору</t>
  </si>
  <si>
    <t>Услуге превођења</t>
  </si>
  <si>
    <t>Услуге за одржавање софтвера</t>
  </si>
  <si>
    <t>Услуге образовања и усавршавања  запослених</t>
  </si>
  <si>
    <t>Котизација  за  семинаре</t>
  </si>
  <si>
    <t>Котизација  за  стручна  саветовања</t>
  </si>
  <si>
    <t>Издаци за стручне испите</t>
  </si>
  <si>
    <t xml:space="preserve">Чланарине </t>
  </si>
  <si>
    <t>Правно заступање пред домаћим судовима</t>
  </si>
  <si>
    <t>Остале стручне услуге</t>
  </si>
  <si>
    <t>Трошкови  стручног  надзора</t>
  </si>
  <si>
    <t>Трошкови  акредитације</t>
  </si>
  <si>
    <t>Репрезентација</t>
  </si>
  <si>
    <t>Остале  услуге – обезбеђење</t>
  </si>
  <si>
    <t>Специјализоване  услуге</t>
  </si>
  <si>
    <t>Остале специјализоване услуге</t>
  </si>
  <si>
    <t>Столарски радови</t>
  </si>
  <si>
    <t>Молерски радови</t>
  </si>
  <si>
    <t>Радови на комуникационим инсталацијама</t>
  </si>
  <si>
    <t>Остале  услуге и материјал за  текуће поправке</t>
  </si>
  <si>
    <t>Остале поправке и одржавање опреме за саобраћај</t>
  </si>
  <si>
    <t>Текуће  поправке  и  одржавање медицин. опреме</t>
  </si>
  <si>
    <t>Текуће поправке и одржавање лаборатор, опреме</t>
  </si>
  <si>
    <t>Текуће поправке и одрж.опреме за јавну безбедност</t>
  </si>
  <si>
    <t>Материјал</t>
  </si>
  <si>
    <t>Канцеларијски  материјал</t>
  </si>
  <si>
    <t>Храна  за  животиње</t>
  </si>
  <si>
    <t>Стручна  литература  за  редовне  потребе запослених</t>
  </si>
  <si>
    <t>Уља и мазива</t>
  </si>
  <si>
    <t>Остали материјал  за  превозна  средства</t>
  </si>
  <si>
    <t>Антисеруми</t>
  </si>
  <si>
    <t>Лабораторијско стакло</t>
  </si>
  <si>
    <t>Отплата  камата</t>
  </si>
  <si>
    <t>Пратећи  трошкови  задуживања</t>
  </si>
  <si>
    <t>Негативне курсне разлике</t>
  </si>
  <si>
    <t>Камате  за  кашњење</t>
  </si>
  <si>
    <t>Остали  расходи</t>
  </si>
  <si>
    <t xml:space="preserve">Царине  </t>
  </si>
  <si>
    <t>Републичке таксе</t>
  </si>
  <si>
    <t>Општинске таксе</t>
  </si>
  <si>
    <t>Судске таксе</t>
  </si>
  <si>
    <t>Остали порези</t>
  </si>
  <si>
    <t>Градске таксе</t>
  </si>
  <si>
    <t>Принудна наплата</t>
  </si>
  <si>
    <t>Издаци  за  нефинансијску  имовину</t>
  </si>
  <si>
    <t>Основна  средства</t>
  </si>
  <si>
    <t>Машине  и  опрема</t>
  </si>
  <si>
    <t>Намештај</t>
  </si>
  <si>
    <t>Рачунарска опрема</t>
  </si>
  <si>
    <t>Штампачи и фотокопир апарати</t>
  </si>
  <si>
    <t>Телефонска централа са припадајућим инсталацијама и апаратима</t>
  </si>
  <si>
    <t>Телефони</t>
  </si>
  <si>
    <t>Мобилни телефони</t>
  </si>
  <si>
    <t>Фотографска опрема</t>
  </si>
  <si>
    <t>Опрема за домаћинство</t>
  </si>
  <si>
    <t>Медицинска опрема</t>
  </si>
  <si>
    <t>Лабораторијска  опрема</t>
  </si>
  <si>
    <t>УКУПНИ ИЗДАЦИ</t>
  </si>
  <si>
    <t>Трошкови вансудстког поравњања</t>
  </si>
  <si>
    <t>Остали трошкови службеног пута у земљи</t>
  </si>
  <si>
    <t>Плате по основу судских спорова</t>
  </si>
  <si>
    <t>Новчане казне по решењу судова и судских тела</t>
  </si>
  <si>
    <t>Институт за јавно здравље Србије</t>
  </si>
  <si>
    <t>"Др Милан Јовановић Батут"</t>
  </si>
  <si>
    <t>Објављивање тендера и инф. Огласа</t>
  </si>
  <si>
    <t>Остале поправке и одржавање административне опреме</t>
  </si>
  <si>
    <t>Услуге штампања часописа</t>
  </si>
  <si>
    <t>Радови на крову</t>
  </si>
  <si>
    <t>Службена одећа, обућа и униформе</t>
  </si>
  <si>
    <t>Материјал за тестирање ваздуха</t>
  </si>
  <si>
    <t>Материјал за тестирање воде</t>
  </si>
  <si>
    <t>Материjал за лабораторијске тестове</t>
  </si>
  <si>
    <t>Материјал за имунизацију</t>
  </si>
  <si>
    <t xml:space="preserve">Резервни делови (водовод и  канализациују  и друго) </t>
  </si>
  <si>
    <t>Со за путеве</t>
  </si>
  <si>
    <t>Инвентар за одржавање хигијене (четке,канте,зогери, и други инвентар)</t>
  </si>
  <si>
    <t>Алат и  инвентар</t>
  </si>
  <si>
    <t>Мерни и контролни инструменти</t>
  </si>
  <si>
    <t>Услуге за одржавање рачунара</t>
  </si>
  <si>
    <t>Нов,  казне  и  пенали  по  реш,  судова  и  судс, тела</t>
  </si>
  <si>
    <t>И З Д А Ц И</t>
  </si>
  <si>
    <t>Приходи од продаје добара и услуга од стране трж. организација</t>
  </si>
  <si>
    <t>Трошкови превоза за службени пут у иностр. (авион, аутобус, воз)</t>
  </si>
  <si>
    <t xml:space="preserve">Приходи пројекта </t>
  </si>
  <si>
    <t xml:space="preserve">Стручне услуге </t>
  </si>
  <si>
    <t>Лабораторијски санитетски материјал</t>
  </si>
  <si>
    <t>Одвоз хемијског отпада</t>
  </si>
  <si>
    <t>Осигурање возила</t>
  </si>
  <si>
    <t>Осигурање запослених у случају несреће на раду</t>
  </si>
  <si>
    <t>Услуге за израду софтвера</t>
  </si>
  <si>
    <t>Лабораторијске услуге</t>
  </si>
  <si>
    <t>Зидарски радови</t>
  </si>
  <si>
    <t>Текуће поправке и одржавање осталих објеката</t>
  </si>
  <si>
    <t>Стручна  литература  за  образовање запослених</t>
  </si>
  <si>
    <t>Остали материјал за очување  животне средине</t>
  </si>
  <si>
    <t>Материјал  за  медицинске  потребе (крв и крвни деривати)</t>
  </si>
  <si>
    <t>Антибиограм дискови и таблете, дијагностичке таблете</t>
  </si>
  <si>
    <t>Лабораторијски сојеви</t>
  </si>
  <si>
    <t>Остали  медицински и лабораториски материјал наставци за аутоматске пипете, пипете, кирете, микротитрационе плоче, папир за суву и влажну стерилизацију  индикатори, брисеви, дрвени штапићи  четке за прање лаб.посуђа и друго</t>
  </si>
  <si>
    <t>Лабораторијске хемикалије</t>
  </si>
  <si>
    <t>Лабораторијски реагенси</t>
  </si>
  <si>
    <t>Медицински  потрошни  материјал (шприцеви, игле, ланцете итд)</t>
  </si>
  <si>
    <t>Лабораторијске подлоге и додаци за подлоге</t>
  </si>
  <si>
    <t>Лабораторијска пластика</t>
  </si>
  <si>
    <t>Материјал за потребе бифеа (сокови, вода, шећер, кафа, чајеви и друго)</t>
  </si>
  <si>
    <r>
      <t xml:space="preserve">Остали материјал за потребе бифеа </t>
    </r>
    <r>
      <rPr>
        <sz val="14"/>
        <color indexed="8"/>
        <rFont val="Arial"/>
        <family val="2"/>
      </rPr>
      <t>(шоље, чаше, тањири, тацне, прибор и друго</t>
    </r>
    <r>
      <rPr>
        <sz val="14"/>
        <rFont val="Arial"/>
        <family val="2"/>
      </rPr>
      <t>)</t>
    </r>
  </si>
  <si>
    <t>Остали материјал за одржавање хигијене</t>
  </si>
  <si>
    <t>Остали материјал за посебне намене (технички гасови, бутан гас и друго)</t>
  </si>
  <si>
    <t>Опрема за заштиту животне средине</t>
  </si>
  <si>
    <t xml:space="preserve">ХТЗ опрема </t>
  </si>
  <si>
    <t>Стока за експериментисање</t>
  </si>
  <si>
    <t>Издаци за гориво</t>
  </si>
  <si>
    <t>Услуге штампања, припрема (постера, плаката, агенди, лифлета, и др. Промотивног материјала)</t>
  </si>
  <si>
    <t>Радови на водоводу и канализацији и др</t>
  </si>
  <si>
    <t>Електронска  опрема</t>
  </si>
  <si>
    <t>Позитивне курсне разлике</t>
  </si>
  <si>
    <t>Дератизација и дезинсекција</t>
  </si>
  <si>
    <t>Лекови</t>
  </si>
  <si>
    <t>Уговори о делу</t>
  </si>
  <si>
    <t>Закуп мед.и лаборат.опреме</t>
  </si>
  <si>
    <t>Остале услуге комуникације</t>
  </si>
  <si>
    <t>Трошкови  спортских услуга</t>
  </si>
  <si>
    <t>Текуће поправке и одржавање опреме за саобраћај</t>
  </si>
  <si>
    <t>Опрема за безбедност</t>
  </si>
  <si>
    <t xml:space="preserve">Остала опрема </t>
  </si>
  <si>
    <t xml:space="preserve">Уградна опрема </t>
  </si>
  <si>
    <t xml:space="preserve">Остале медицинске услуге, систематски прегледи запослених </t>
  </si>
  <si>
    <t>Приходи  из  Буџета - Канцеларијa за превенцију малигних болести</t>
  </si>
  <si>
    <t>Помоћ у случају смрти запосленог или члана уже породице</t>
  </si>
  <si>
    <t>Додатак  за  рад  на  дан  држав. и вер. празника</t>
  </si>
  <si>
    <t>Остале услуге -фотокопирање</t>
  </si>
  <si>
    <t>Остале услуге -коричење</t>
  </si>
  <si>
    <t>Текуће  поправ. и одржав. (услуге и материјали)</t>
  </si>
  <si>
    <t>Меморандумске  ставке  за  рефундацију  расхода-породиље</t>
  </si>
  <si>
    <t>Приходи од донација</t>
  </si>
  <si>
    <t>Помоћ у медицинском лечењу запосленог или члана уже породице</t>
  </si>
  <si>
    <t>Компјутерски софтвер</t>
  </si>
  <si>
    <t>Нематеријална имовина</t>
  </si>
  <si>
    <t>Услуге  oдношења смећа</t>
  </si>
  <si>
    <t>Закуп aпарата</t>
  </si>
  <si>
    <t>Текуће поправке и одржавање намештаја</t>
  </si>
  <si>
    <t>Текуће поправке и одржавање рачунарске  опрема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</si>
  <si>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</si>
  <si>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</si>
  <si>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Текуће поп. и  одрж. мерних и  контролних инструмен.</t>
  </si>
  <si>
    <t>Текуће поправке и одрж.производ. моторне непокретне и немоторне опреме</t>
  </si>
  <si>
    <t>Текуће поправке и одржавање електричне инсталације</t>
  </si>
  <si>
    <t>Текуће поправке и одржавање централног  грејања</t>
  </si>
  <si>
    <t>Средства за одржавање хигијене</t>
  </si>
  <si>
    <t xml:space="preserve">Материјал за потребе бифеа (храна, кетеринг, ... ) </t>
  </si>
  <si>
    <t>Уговори о ауторском делу</t>
  </si>
  <si>
    <t>Текуће поправке и одржавање опреме за комуникацију</t>
  </si>
  <si>
    <t>Донације, помоћи и трансфери</t>
  </si>
  <si>
    <t>Текуће донације</t>
  </si>
  <si>
    <t>Остали административни материјал  (санитарне књи., печати, књиге за пацијенте, табулир са логом , картони за пацијенте , образци и друго)</t>
  </si>
  <si>
    <t>Услуге штампања образаца, извештаја</t>
  </si>
  <si>
    <t xml:space="preserve">Допр.  за  здравствено  осигурање  </t>
  </si>
  <si>
    <t xml:space="preserve">Потрошни материјал (кесе за усисивач, сијалице, утичнице, кабл. тракасте завесе, венецијанери и друго) </t>
  </si>
  <si>
    <t>Материјали за редовно одржавање зграде</t>
  </si>
  <si>
    <t>Активности Канцеларије за контролу дувана на превенцији болести насталих као последица пушења</t>
  </si>
  <si>
    <t>Остале  опште  услуге -технички прегледи</t>
  </si>
  <si>
    <t>Други  приходи-Приходи са тржишта</t>
  </si>
  <si>
    <t>Приходи  из  Буџета-Приходи од Министарства здравља</t>
  </si>
  <si>
    <t>Трансфери  између  буџетских  корис. на истом нивоу-Приходи од РФЗО-а</t>
  </si>
  <si>
    <t>Приходи из Буџета-Ванредни стручни надзор и стручне комисије</t>
  </si>
  <si>
    <t>Приходи  из  Буџета -општи интерес</t>
  </si>
  <si>
    <t>Приходи  из  Буџета -остале дотације и трансфери</t>
  </si>
  <si>
    <t>Полагање стручног испита за здр. радника</t>
  </si>
  <si>
    <t>Јубиларне награде</t>
  </si>
  <si>
    <t>Осигурање имовине (објекти и опрема)</t>
  </si>
  <si>
    <t>Теренско возило</t>
  </si>
  <si>
    <t xml:space="preserve">Хемијско  чишћење-прање униформи </t>
  </si>
  <si>
    <t>Накнаде члановима Управног и Надзорног одбора из Института</t>
  </si>
  <si>
    <t>Накнаде члановима Управног и Надзорног одбора - спољни чланови</t>
  </si>
  <si>
    <t>Приходи  са  благајне  за  обрачун  ПДВ  по  општој  стопи-бифе</t>
  </si>
  <si>
    <t>Пројекат превентивни програм сузбијање злоупотребе дрога за децу и омладину</t>
  </si>
  <si>
    <t>Трансфер од РФЗО-а за вакцине</t>
  </si>
  <si>
    <t>Материјал за имунизацију за централизовано снабдевање-РФЗО</t>
  </si>
  <si>
    <t>Исплате по решењима државних органа</t>
  </si>
  <si>
    <t>Порези, обавез,таксе и казне наметн. од јед. Нив. вл.</t>
  </si>
  <si>
    <t>% извршења</t>
  </si>
  <si>
    <t>Укупни Приходи</t>
  </si>
  <si>
    <t>Укупни Расходи</t>
  </si>
  <si>
    <t>Укупан Суфицит</t>
  </si>
  <si>
    <t>ФИНАНСИЈСКИ ИЗВЕШТАЈ</t>
  </si>
  <si>
    <t>Лимарски радови</t>
  </si>
  <si>
    <t>Односи са јавношћу</t>
  </si>
  <si>
    <t>Укупно планирано за 2016.</t>
  </si>
  <si>
    <t>Приход од пројекта - HPV</t>
  </si>
  <si>
    <t>Приходи из Буџета - за инвестиционе радове и одржавање</t>
  </si>
  <si>
    <t>План прихода  у 2016.</t>
  </si>
  <si>
    <t>-</t>
  </si>
  <si>
    <t>Љиљана Мијаиловић Обрадовић</t>
  </si>
  <si>
    <t>ЗА ПЕРИОД 01.01.-30.09.2016. ГОДИНУ</t>
  </si>
  <si>
    <t>Извршење 01.01-30.09.2016.</t>
  </si>
  <si>
    <t>% извршења  01.01-30.09.2016.</t>
  </si>
  <si>
    <t>октобар 2016. год.</t>
  </si>
  <si>
    <t xml:space="preserve">              В.Д. ДИРЕКТОРА</t>
  </si>
  <si>
    <t xml:space="preserve">      Прим. др  Верица Јовановић </t>
  </si>
  <si>
    <t>САСТАВИЛА</t>
  </si>
</sst>
</file>

<file path=xl/styles.xml><?xml version="1.0" encoding="utf-8"?>
<styleSheet xmlns="http://schemas.openxmlformats.org/spreadsheetml/2006/main">
  <numFmts count="4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\ _D_i_n_._-;\-* #,##0.0\ _D_i_n_._-;_-* &quot;-&quot;??\ _D_i_n_._-;_-@_-"/>
    <numFmt numFmtId="185" formatCode="_-* #,##0\ _D_i_n_._-;\-* #,##0\ _D_i_n_._-;_-* &quot;-&quot;??\ _D_i_n_._-;_-@_-"/>
    <numFmt numFmtId="186" formatCode="#,##0\ _D_i_n_."/>
    <numFmt numFmtId="187" formatCode="0.0"/>
    <numFmt numFmtId="188" formatCode="_-* #,##0.0\ &quot;Din.&quot;_-;\-* #,##0.0\ &quot;Din.&quot;_-;_-* &quot;-&quot;??\ &quot;Din.&quot;_-;_-@_-"/>
    <numFmt numFmtId="189" formatCode="_-* #,##0\ &quot;Din.&quot;_-;\-* #,##0\ &quot;Din.&quot;_-;_-* &quot;-&quot;??\ &quot;Din.&quot;_-;_-@_-"/>
    <numFmt numFmtId="190" formatCode="_-* #,##0.000\ _D_i_n_._-;\-* #,##0.000\ _D_i_n_._-;_-* &quot;-&quot;??\ _D_i_n_._-;_-@_-"/>
    <numFmt numFmtId="191" formatCode="_-* #,##0.0000\ _D_i_n_._-;\-* #,##0.0000\ _D_i_n_._-;_-* &quot;-&quot;??\ _D_i_n_._-;_-@_-"/>
    <numFmt numFmtId="192" formatCode="#,##0_ ;\-#,##0\ "/>
    <numFmt numFmtId="193" formatCode="0_ ;\-0\ "/>
    <numFmt numFmtId="194" formatCode="_(* #,##0.000_);_(* \(#,##0.000\);_(* &quot;-&quot;???_);_(@_)"/>
    <numFmt numFmtId="195" formatCode="#,##0.00_ ;\-#,##0.00\ "/>
    <numFmt numFmtId="196" formatCode="#,##0.0\ _D_i_n_."/>
    <numFmt numFmtId="197" formatCode="#,##0.00\ _D_i_n_."/>
    <numFmt numFmtId="198" formatCode="#,##0.000\ _D_i_n_."/>
    <numFmt numFmtId="199" formatCode="[$-241A]d\.\ mmmm\ yyyy"/>
    <numFmt numFmtId="200" formatCode="#,##0.0"/>
    <numFmt numFmtId="201" formatCode="#,##0\ &quot;Din.&quot;"/>
  </numFmts>
  <fonts count="32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22"/>
      <name val="Times New Roman"/>
      <family val="1"/>
    </font>
    <font>
      <sz val="12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b/>
      <sz val="18"/>
      <name val="Times New Roman"/>
      <family val="1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 wrapText="1"/>
    </xf>
    <xf numFmtId="171" fontId="0" fillId="0" borderId="0" xfId="42" applyFont="1" applyFill="1" applyAlignment="1">
      <alignment/>
    </xf>
    <xf numFmtId="171" fontId="0" fillId="0" borderId="0" xfId="42" applyFont="1" applyFill="1" applyAlignment="1">
      <alignment/>
    </xf>
    <xf numFmtId="0" fontId="6" fillId="21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3" fontId="2" fillId="0" borderId="10" xfId="42" applyNumberFormat="1" applyFont="1" applyFill="1" applyBorder="1" applyAlignment="1">
      <alignment/>
    </xf>
    <xf numFmtId="3" fontId="1" fillId="0" borderId="10" xfId="42" applyNumberFormat="1" applyFont="1" applyFill="1" applyBorder="1" applyAlignment="1">
      <alignment wrapText="1"/>
    </xf>
    <xf numFmtId="0" fontId="1" fillId="21" borderId="10" xfId="0" applyFont="1" applyFill="1" applyBorder="1" applyAlignment="1">
      <alignment horizontal="center" wrapText="1"/>
    </xf>
    <xf numFmtId="3" fontId="1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3" fontId="2" fillId="0" borderId="10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/>
    </xf>
    <xf numFmtId="171" fontId="0" fillId="0" borderId="0" xfId="42" applyFont="1" applyAlignment="1">
      <alignment/>
    </xf>
    <xf numFmtId="0" fontId="0" fillId="0" borderId="0" xfId="0" applyFill="1" applyAlignment="1">
      <alignment vertical="top"/>
    </xf>
    <xf numFmtId="3" fontId="0" fillId="0" borderId="0" xfId="0" applyNumberFormat="1" applyAlignment="1">
      <alignment/>
    </xf>
    <xf numFmtId="0" fontId="10" fillId="21" borderId="10" xfId="0" applyFont="1" applyFill="1" applyBorder="1" applyAlignment="1">
      <alignment horizontal="center" vertical="center" wrapText="1"/>
    </xf>
    <xf numFmtId="171" fontId="11" fillId="21" borderId="10" xfId="42" applyFont="1" applyFill="1" applyBorder="1" applyAlignment="1">
      <alignment horizontal="center" vertical="center" wrapText="1"/>
    </xf>
    <xf numFmtId="171" fontId="12" fillId="0" borderId="10" xfId="42" applyFont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11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12" xfId="0" applyFont="1" applyFill="1" applyBorder="1" applyAlignment="1">
      <alignment vertical="top" wrapText="1"/>
    </xf>
    <xf numFmtId="3" fontId="1" fillId="0" borderId="13" xfId="44" applyNumberFormat="1" applyFont="1" applyFill="1" applyBorder="1" applyAlignment="1">
      <alignment wrapText="1"/>
    </xf>
    <xf numFmtId="0" fontId="1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/>
    </xf>
    <xf numFmtId="0" fontId="1" fillId="0" borderId="15" xfId="0" applyFont="1" applyFill="1" applyBorder="1" applyAlignment="1">
      <alignment vertical="top" wrapText="1"/>
    </xf>
    <xf numFmtId="3" fontId="1" fillId="0" borderId="16" xfId="42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71" fontId="4" fillId="0" borderId="0" xfId="42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/>
    </xf>
    <xf numFmtId="171" fontId="12" fillId="0" borderId="10" xfId="42" applyFont="1" applyBorder="1" applyAlignment="1">
      <alignment horizontal="center"/>
    </xf>
    <xf numFmtId="171" fontId="12" fillId="0" borderId="0" xfId="42" applyFont="1" applyAlignment="1">
      <alignment/>
    </xf>
    <xf numFmtId="3" fontId="1" fillId="0" borderId="10" xfId="0" applyNumberFormat="1" applyFont="1" applyFill="1" applyBorder="1" applyAlignment="1">
      <alignment wrapText="1"/>
    </xf>
    <xf numFmtId="3" fontId="2" fillId="0" borderId="10" xfId="42" applyNumberFormat="1" applyFont="1" applyFill="1" applyBorder="1" applyAlignment="1">
      <alignment/>
    </xf>
    <xf numFmtId="3" fontId="1" fillId="0" borderId="10" xfId="42" applyNumberFormat="1" applyFont="1" applyFill="1" applyBorder="1" applyAlignment="1">
      <alignment wrapText="1"/>
    </xf>
    <xf numFmtId="3" fontId="1" fillId="0" borderId="12" xfId="44" applyNumberFormat="1" applyFont="1" applyFill="1" applyBorder="1" applyAlignment="1">
      <alignment wrapText="1"/>
    </xf>
    <xf numFmtId="3" fontId="1" fillId="0" borderId="14" xfId="0" applyNumberFormat="1" applyFont="1" applyFill="1" applyBorder="1" applyAlignment="1">
      <alignment wrapText="1"/>
    </xf>
    <xf numFmtId="3" fontId="2" fillId="0" borderId="14" xfId="42" applyNumberFormat="1" applyFont="1" applyFill="1" applyBorder="1" applyAlignment="1">
      <alignment/>
    </xf>
    <xf numFmtId="3" fontId="1" fillId="0" borderId="14" xfId="42" applyNumberFormat="1" applyFont="1" applyFill="1" applyBorder="1" applyAlignment="1">
      <alignment wrapText="1"/>
    </xf>
    <xf numFmtId="3" fontId="1" fillId="0" borderId="15" xfId="42" applyNumberFormat="1" applyFont="1" applyFill="1" applyBorder="1" applyAlignment="1">
      <alignment vertical="top" wrapText="1"/>
    </xf>
    <xf numFmtId="3" fontId="2" fillId="24" borderId="10" xfId="0" applyNumberFormat="1" applyFont="1" applyFill="1" applyBorder="1" applyAlignment="1">
      <alignment horizontal="right" wrapText="1"/>
    </xf>
    <xf numFmtId="3" fontId="2" fillId="24" borderId="17" xfId="0" applyNumberFormat="1" applyFont="1" applyFill="1" applyBorder="1" applyAlignment="1">
      <alignment horizontal="right" wrapText="1"/>
    </xf>
    <xf numFmtId="171" fontId="0" fillId="0" borderId="0" xfId="42" applyFont="1" applyFill="1" applyBorder="1" applyAlignment="1">
      <alignment/>
    </xf>
    <xf numFmtId="3" fontId="2" fillId="0" borderId="0" xfId="42" applyNumberFormat="1" applyFont="1" applyFill="1" applyBorder="1" applyAlignment="1">
      <alignment/>
    </xf>
    <xf numFmtId="171" fontId="0" fillId="0" borderId="0" xfId="42" applyFont="1" applyFill="1" applyBorder="1" applyAlignment="1">
      <alignment vertical="top"/>
    </xf>
    <xf numFmtId="171" fontId="12" fillId="0" borderId="18" xfId="42" applyFont="1" applyFill="1" applyBorder="1" applyAlignment="1">
      <alignment/>
    </xf>
    <xf numFmtId="171" fontId="12" fillId="0" borderId="19" xfId="42" applyFont="1" applyFill="1" applyBorder="1" applyAlignment="1">
      <alignment/>
    </xf>
    <xf numFmtId="171" fontId="12" fillId="0" borderId="19" xfId="42" applyFont="1" applyFill="1" applyBorder="1" applyAlignment="1">
      <alignment horizontal="center"/>
    </xf>
    <xf numFmtId="171" fontId="12" fillId="0" borderId="20" xfId="42" applyFont="1" applyFill="1" applyBorder="1" applyAlignment="1">
      <alignment/>
    </xf>
    <xf numFmtId="0" fontId="4" fillId="21" borderId="21" xfId="0" applyFont="1" applyFill="1" applyBorder="1" applyAlignment="1">
      <alignment wrapText="1"/>
    </xf>
    <xf numFmtId="186" fontId="7" fillId="21" borderId="22" xfId="42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5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wrapText="1" shrinkToFit="1"/>
    </xf>
    <xf numFmtId="0" fontId="2" fillId="0" borderId="19" xfId="0" applyFont="1" applyFill="1" applyBorder="1" applyAlignment="1">
      <alignment vertical="distributed" wrapText="1"/>
    </xf>
    <xf numFmtId="0" fontId="1" fillId="0" borderId="19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right" vertical="top" wrapText="1"/>
    </xf>
    <xf numFmtId="3" fontId="6" fillId="21" borderId="21" xfId="0" applyNumberFormat="1" applyFont="1" applyFill="1" applyBorder="1" applyAlignment="1">
      <alignment horizontal="center" vertical="center" wrapText="1"/>
    </xf>
    <xf numFmtId="0" fontId="10" fillId="21" borderId="23" xfId="0" applyFont="1" applyFill="1" applyBorder="1" applyAlignment="1">
      <alignment horizontal="center" vertical="center" wrapText="1"/>
    </xf>
    <xf numFmtId="171" fontId="10" fillId="21" borderId="22" xfId="42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vertical="top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71" fontId="2" fillId="0" borderId="0" xfId="42" applyFont="1" applyFill="1" applyAlignment="1">
      <alignment/>
    </xf>
    <xf numFmtId="4" fontId="2" fillId="0" borderId="0" xfId="0" applyNumberFormat="1" applyFont="1" applyFill="1" applyBorder="1" applyAlignment="1">
      <alignment horizontal="left" vertical="center" indent="1"/>
    </xf>
    <xf numFmtId="4" fontId="1" fillId="0" borderId="0" xfId="0" applyNumberFormat="1" applyFont="1" applyFill="1" applyBorder="1" applyAlignment="1">
      <alignment horizontal="left" vertical="center" inden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8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120.28125" style="0" customWidth="1"/>
  </cols>
  <sheetData>
    <row r="1" ht="18">
      <c r="A1" s="6" t="s">
        <v>122</v>
      </c>
    </row>
    <row r="2" ht="18">
      <c r="A2" s="6" t="s">
        <v>123</v>
      </c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81.5" customHeight="1"/>
    <row r="9" ht="27">
      <c r="A9" s="1" t="s">
        <v>244</v>
      </c>
    </row>
    <row r="10" ht="39.75" customHeight="1">
      <c r="A10" s="8" t="s">
        <v>253</v>
      </c>
    </row>
    <row r="11" ht="22.5">
      <c r="A11" s="8"/>
    </row>
    <row r="17" ht="399.75" customHeight="1"/>
    <row r="18" ht="15">
      <c r="A18" s="3" t="s">
        <v>256</v>
      </c>
    </row>
  </sheetData>
  <sheetProtection/>
  <printOptions/>
  <pageMargins left="0.7" right="0.7" top="0.75" bottom="0.75" header="0.3" footer="0.3"/>
  <pageSetup fitToHeight="1" fitToWidth="1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PageLayoutView="0" workbookViewId="0" topLeftCell="A13">
      <selection activeCell="B38" sqref="B38"/>
    </sheetView>
  </sheetViews>
  <sheetFormatPr defaultColWidth="9.140625" defaultRowHeight="12.75"/>
  <cols>
    <col min="1" max="1" width="14.00390625" style="0" bestFit="1" customWidth="1"/>
    <col min="2" max="2" width="83.140625" style="0" customWidth="1"/>
    <col min="3" max="3" width="20.00390625" style="0" customWidth="1"/>
    <col min="4" max="4" width="18.8515625" style="0" bestFit="1" customWidth="1"/>
    <col min="5" max="5" width="14.28125" style="31" customWidth="1"/>
    <col min="6" max="6" width="20.00390625" style="0" customWidth="1"/>
    <col min="7" max="7" width="18.8515625" style="0" bestFit="1" customWidth="1"/>
    <col min="8" max="8" width="13.421875" style="31" customWidth="1"/>
  </cols>
  <sheetData>
    <row r="1" spans="1:8" ht="15.75" customHeight="1">
      <c r="A1" s="11"/>
      <c r="B1" s="52" t="s">
        <v>0</v>
      </c>
      <c r="C1" s="112" t="s">
        <v>0</v>
      </c>
      <c r="D1" s="113"/>
      <c r="H1"/>
    </row>
    <row r="2" spans="1:8" ht="66" customHeight="1">
      <c r="A2" s="22"/>
      <c r="B2" s="22" t="s">
        <v>1</v>
      </c>
      <c r="C2" s="17" t="s">
        <v>250</v>
      </c>
      <c r="D2" s="34" t="s">
        <v>254</v>
      </c>
      <c r="E2" s="35" t="s">
        <v>255</v>
      </c>
      <c r="H2"/>
    </row>
    <row r="3" spans="1:8" ht="18">
      <c r="A3" s="9">
        <v>7</v>
      </c>
      <c r="B3" s="9" t="s">
        <v>2</v>
      </c>
      <c r="C3" s="23">
        <v>1187722</v>
      </c>
      <c r="D3" s="23">
        <v>866232</v>
      </c>
      <c r="E3" s="36">
        <f>D3/C3*100</f>
        <v>72.93221814532357</v>
      </c>
      <c r="H3"/>
    </row>
    <row r="4" spans="1:8" ht="18">
      <c r="A4" s="9">
        <v>73</v>
      </c>
      <c r="B4" s="9" t="s">
        <v>212</v>
      </c>
      <c r="C4" s="23">
        <f>C5</f>
        <v>4000</v>
      </c>
      <c r="D4" s="23"/>
      <c r="E4" s="36">
        <f aca="true" t="shared" si="0" ref="E4:E44">D4/C4*100</f>
        <v>0</v>
      </c>
      <c r="H4"/>
    </row>
    <row r="5" spans="1:8" ht="18">
      <c r="A5" s="9">
        <v>7321</v>
      </c>
      <c r="B5" s="9" t="s">
        <v>213</v>
      </c>
      <c r="C5" s="23">
        <f>C6</f>
        <v>4000</v>
      </c>
      <c r="D5" s="23"/>
      <c r="E5" s="36">
        <f t="shared" si="0"/>
        <v>0</v>
      </c>
      <c r="H5"/>
    </row>
    <row r="6" spans="1:8" ht="18">
      <c r="A6" s="24">
        <v>732121</v>
      </c>
      <c r="B6" s="19" t="s">
        <v>194</v>
      </c>
      <c r="C6" s="14">
        <v>4000</v>
      </c>
      <c r="D6" s="14"/>
      <c r="E6" s="36">
        <f t="shared" si="0"/>
        <v>0</v>
      </c>
      <c r="H6"/>
    </row>
    <row r="7" spans="1:8" ht="18">
      <c r="A7" s="9">
        <v>74</v>
      </c>
      <c r="B7" s="9" t="s">
        <v>221</v>
      </c>
      <c r="C7" s="53">
        <f>C8+C15</f>
        <v>211583</v>
      </c>
      <c r="D7" s="53">
        <v>60696</v>
      </c>
      <c r="E7" s="36">
        <f t="shared" si="0"/>
        <v>28.686614709121244</v>
      </c>
      <c r="H7"/>
    </row>
    <row r="8" spans="1:8" ht="18">
      <c r="A8" s="9">
        <v>742</v>
      </c>
      <c r="B8" s="9" t="s">
        <v>3</v>
      </c>
      <c r="C8" s="53">
        <f>SUM(C9:C14)</f>
        <v>171447</v>
      </c>
      <c r="D8" s="53">
        <v>54029</v>
      </c>
      <c r="E8" s="36">
        <f t="shared" si="0"/>
        <v>31.513528962303216</v>
      </c>
      <c r="H8"/>
    </row>
    <row r="9" spans="1:8" ht="20.25" customHeight="1">
      <c r="A9" s="10">
        <v>742121</v>
      </c>
      <c r="B9" s="10" t="s">
        <v>141</v>
      </c>
      <c r="C9" s="14">
        <v>158367</v>
      </c>
      <c r="D9" s="75">
        <v>42058</v>
      </c>
      <c r="E9" s="36">
        <f t="shared" si="0"/>
        <v>26.55730044769428</v>
      </c>
      <c r="H9"/>
    </row>
    <row r="10" spans="1:8" ht="18">
      <c r="A10" s="10">
        <v>7421210</v>
      </c>
      <c r="B10" s="10" t="s">
        <v>4</v>
      </c>
      <c r="C10" s="14">
        <v>3500</v>
      </c>
      <c r="D10" s="14">
        <v>600</v>
      </c>
      <c r="E10" s="36">
        <f t="shared" si="0"/>
        <v>17.142857142857142</v>
      </c>
      <c r="H10"/>
    </row>
    <row r="11" spans="1:8" ht="18">
      <c r="A11" s="10">
        <v>7421211</v>
      </c>
      <c r="B11" s="10" t="s">
        <v>5</v>
      </c>
      <c r="C11" s="14">
        <v>9200</v>
      </c>
      <c r="D11" s="76">
        <v>11346</v>
      </c>
      <c r="E11" s="36">
        <f t="shared" si="0"/>
        <v>123.32608695652173</v>
      </c>
      <c r="H11"/>
    </row>
    <row r="12" spans="1:8" ht="36">
      <c r="A12" s="10">
        <v>7421211</v>
      </c>
      <c r="B12" s="10" t="s">
        <v>234</v>
      </c>
      <c r="C12" s="14">
        <v>300</v>
      </c>
      <c r="D12" s="75"/>
      <c r="E12" s="36">
        <f t="shared" si="0"/>
        <v>0</v>
      </c>
      <c r="H12"/>
    </row>
    <row r="13" spans="1:8" ht="18">
      <c r="A13" s="10">
        <v>742322</v>
      </c>
      <c r="B13" s="10" t="s">
        <v>175</v>
      </c>
      <c r="C13" s="14">
        <v>10</v>
      </c>
      <c r="D13" s="14"/>
      <c r="E13" s="36">
        <f t="shared" si="0"/>
        <v>0</v>
      </c>
      <c r="H13"/>
    </row>
    <row r="14" spans="1:8" ht="21.75" customHeight="1">
      <c r="A14" s="10">
        <v>742325</v>
      </c>
      <c r="B14" s="10" t="s">
        <v>227</v>
      </c>
      <c r="C14" s="14">
        <v>70</v>
      </c>
      <c r="D14" s="14">
        <v>25</v>
      </c>
      <c r="E14" s="36">
        <f t="shared" si="0"/>
        <v>35.714285714285715</v>
      </c>
      <c r="H14"/>
    </row>
    <row r="15" spans="1:8" ht="18">
      <c r="A15" s="9">
        <v>745</v>
      </c>
      <c r="B15" s="9" t="s">
        <v>6</v>
      </c>
      <c r="C15" s="53">
        <f>SUM(C16:C20)</f>
        <v>40136</v>
      </c>
      <c r="D15" s="53">
        <v>6667</v>
      </c>
      <c r="E15" s="36">
        <f t="shared" si="0"/>
        <v>16.61102252342037</v>
      </c>
      <c r="H15"/>
    </row>
    <row r="16" spans="1:8" ht="18">
      <c r="A16" s="19">
        <v>7451111</v>
      </c>
      <c r="B16" s="19" t="s">
        <v>143</v>
      </c>
      <c r="C16" s="14">
        <v>40000</v>
      </c>
      <c r="D16" s="14">
        <v>6401</v>
      </c>
      <c r="E16" s="36">
        <f t="shared" si="0"/>
        <v>16.0025</v>
      </c>
      <c r="H16"/>
    </row>
    <row r="17" spans="1:8" ht="18">
      <c r="A17" s="10">
        <v>74512118</v>
      </c>
      <c r="B17" s="10" t="s">
        <v>7</v>
      </c>
      <c r="C17" s="14">
        <v>25</v>
      </c>
      <c r="D17" s="14">
        <v>7</v>
      </c>
      <c r="E17" s="36">
        <f t="shared" si="0"/>
        <v>28.000000000000004</v>
      </c>
      <c r="H17"/>
    </row>
    <row r="18" spans="1:8" ht="18">
      <c r="A18" s="10">
        <v>7451212</v>
      </c>
      <c r="B18" s="10" t="s">
        <v>8</v>
      </c>
      <c r="C18" s="14">
        <v>80</v>
      </c>
      <c r="D18" s="75">
        <v>245</v>
      </c>
      <c r="E18" s="36">
        <f t="shared" si="0"/>
        <v>306.25</v>
      </c>
      <c r="H18"/>
    </row>
    <row r="19" spans="1:8" ht="18">
      <c r="A19" s="10">
        <v>7451214</v>
      </c>
      <c r="B19" s="10" t="s">
        <v>9</v>
      </c>
      <c r="C19" s="14">
        <v>1</v>
      </c>
      <c r="D19" s="14">
        <v>4</v>
      </c>
      <c r="E19" s="36">
        <f t="shared" si="0"/>
        <v>400</v>
      </c>
      <c r="H19"/>
    </row>
    <row r="20" spans="1:8" ht="18">
      <c r="A20" s="10">
        <v>7451216</v>
      </c>
      <c r="B20" s="10" t="s">
        <v>10</v>
      </c>
      <c r="C20" s="14">
        <v>30</v>
      </c>
      <c r="D20" s="14">
        <v>10</v>
      </c>
      <c r="E20" s="36">
        <f t="shared" si="0"/>
        <v>33.33333333333333</v>
      </c>
      <c r="H20"/>
    </row>
    <row r="21" spans="1:8" ht="18">
      <c r="A21" s="9">
        <v>77</v>
      </c>
      <c r="B21" s="9" t="s">
        <v>11</v>
      </c>
      <c r="C21" s="53">
        <f>C22</f>
        <v>600</v>
      </c>
      <c r="D21" s="53">
        <v>276</v>
      </c>
      <c r="E21" s="36">
        <f t="shared" si="0"/>
        <v>46</v>
      </c>
      <c r="H21"/>
    </row>
    <row r="22" spans="1:8" ht="18">
      <c r="A22" s="9">
        <v>771</v>
      </c>
      <c r="B22" s="25" t="s">
        <v>11</v>
      </c>
      <c r="C22" s="53">
        <f>C23+C24</f>
        <v>600</v>
      </c>
      <c r="D22" s="53">
        <v>276</v>
      </c>
      <c r="E22" s="36">
        <f t="shared" si="0"/>
        <v>46</v>
      </c>
      <c r="H22"/>
    </row>
    <row r="23" spans="1:8" ht="18">
      <c r="A23" s="10">
        <v>771111</v>
      </c>
      <c r="B23" s="10" t="s">
        <v>11</v>
      </c>
      <c r="C23" s="14">
        <v>100</v>
      </c>
      <c r="D23" s="14"/>
      <c r="E23" s="36">
        <f t="shared" si="0"/>
        <v>0</v>
      </c>
      <c r="H23"/>
    </row>
    <row r="24" spans="1:8" ht="18">
      <c r="A24" s="10">
        <v>771113</v>
      </c>
      <c r="B24" s="10" t="s">
        <v>193</v>
      </c>
      <c r="C24" s="14">
        <v>500</v>
      </c>
      <c r="D24" s="75">
        <v>276</v>
      </c>
      <c r="E24" s="36">
        <f t="shared" si="0"/>
        <v>55.2</v>
      </c>
      <c r="H24"/>
    </row>
    <row r="25" spans="1:8" ht="36">
      <c r="A25" s="9">
        <v>78</v>
      </c>
      <c r="B25" s="9" t="s">
        <v>223</v>
      </c>
      <c r="C25" s="53">
        <f>C26</f>
        <v>806539</v>
      </c>
      <c r="D25" s="53">
        <v>692444</v>
      </c>
      <c r="E25" s="36">
        <f t="shared" si="0"/>
        <v>85.85375288733714</v>
      </c>
      <c r="H25"/>
    </row>
    <row r="26" spans="1:8" ht="33">
      <c r="A26" s="9">
        <v>781</v>
      </c>
      <c r="B26" s="25" t="s">
        <v>223</v>
      </c>
      <c r="C26" s="53">
        <f>SUM(C27:C29)</f>
        <v>806539</v>
      </c>
      <c r="D26" s="53">
        <v>692444</v>
      </c>
      <c r="E26" s="36">
        <f t="shared" si="0"/>
        <v>85.85375288733714</v>
      </c>
      <c r="H26"/>
    </row>
    <row r="27" spans="1:8" ht="18">
      <c r="A27" s="10">
        <v>781111</v>
      </c>
      <c r="B27" s="10" t="s">
        <v>12</v>
      </c>
      <c r="C27" s="26">
        <v>79039</v>
      </c>
      <c r="D27" s="26">
        <v>56512</v>
      </c>
      <c r="E27" s="36">
        <f t="shared" si="0"/>
        <v>71.49888029959894</v>
      </c>
      <c r="H27"/>
    </row>
    <row r="28" spans="1:8" ht="18">
      <c r="A28" s="10">
        <v>7811111</v>
      </c>
      <c r="B28" s="10" t="s">
        <v>13</v>
      </c>
      <c r="C28" s="14">
        <v>499</v>
      </c>
      <c r="D28" s="14">
        <v>375</v>
      </c>
      <c r="E28" s="36">
        <f t="shared" si="0"/>
        <v>75.1503006012024</v>
      </c>
      <c r="H28"/>
    </row>
    <row r="29" spans="1:8" ht="18">
      <c r="A29" s="10">
        <v>781112</v>
      </c>
      <c r="B29" s="10" t="s">
        <v>236</v>
      </c>
      <c r="C29" s="20">
        <v>727001</v>
      </c>
      <c r="D29" s="20">
        <v>635557</v>
      </c>
      <c r="E29" s="36">
        <f t="shared" si="0"/>
        <v>87.42175045151245</v>
      </c>
      <c r="H29"/>
    </row>
    <row r="30" spans="1:8" ht="18">
      <c r="A30" s="9">
        <v>79</v>
      </c>
      <c r="B30" s="9" t="s">
        <v>222</v>
      </c>
      <c r="C30" s="54">
        <v>165000</v>
      </c>
      <c r="D30" s="54">
        <v>112816</v>
      </c>
      <c r="E30" s="36">
        <f t="shared" si="0"/>
        <v>68.37333333333333</v>
      </c>
      <c r="H30"/>
    </row>
    <row r="31" spans="1:8" ht="18">
      <c r="A31" s="9">
        <v>791</v>
      </c>
      <c r="B31" s="25" t="s">
        <v>222</v>
      </c>
      <c r="C31" s="54">
        <v>165000</v>
      </c>
      <c r="D31" s="54">
        <v>112816</v>
      </c>
      <c r="E31" s="36">
        <f t="shared" si="0"/>
        <v>68.37333333333333</v>
      </c>
      <c r="H31"/>
    </row>
    <row r="32" spans="1:8" ht="18">
      <c r="A32" s="10">
        <v>791111</v>
      </c>
      <c r="B32" s="10" t="s">
        <v>225</v>
      </c>
      <c r="C32" s="14">
        <v>144700</v>
      </c>
      <c r="D32" s="14">
        <v>103781</v>
      </c>
      <c r="E32" s="36">
        <f t="shared" si="0"/>
        <v>71.72149274360746</v>
      </c>
      <c r="H32"/>
    </row>
    <row r="33" spans="1:8" ht="18">
      <c r="A33" s="10">
        <v>7911112</v>
      </c>
      <c r="B33" s="10" t="s">
        <v>226</v>
      </c>
      <c r="C33" s="63"/>
      <c r="D33" s="63"/>
      <c r="E33" s="65" t="s">
        <v>251</v>
      </c>
      <c r="H33"/>
    </row>
    <row r="34" spans="1:8" ht="36">
      <c r="A34" s="10">
        <v>79111132</v>
      </c>
      <c r="B34" s="10" t="s">
        <v>224</v>
      </c>
      <c r="C34" s="14">
        <v>6300</v>
      </c>
      <c r="D34" s="14">
        <v>1160</v>
      </c>
      <c r="E34" s="36">
        <f t="shared" si="0"/>
        <v>18.412698412698415</v>
      </c>
      <c r="H34"/>
    </row>
    <row r="35" spans="1:8" ht="21.75" customHeight="1">
      <c r="A35" s="10">
        <v>79111133</v>
      </c>
      <c r="B35" s="10" t="s">
        <v>187</v>
      </c>
      <c r="C35" s="14">
        <v>7000</v>
      </c>
      <c r="D35" s="14">
        <v>5250</v>
      </c>
      <c r="E35" s="36">
        <f t="shared" si="0"/>
        <v>75</v>
      </c>
      <c r="H35"/>
    </row>
    <row r="36" spans="1:8" ht="36">
      <c r="A36" s="10">
        <v>7911115</v>
      </c>
      <c r="B36" s="10" t="s">
        <v>219</v>
      </c>
      <c r="C36" s="14">
        <v>2000</v>
      </c>
      <c r="D36" s="14">
        <v>1500</v>
      </c>
      <c r="E36" s="36">
        <f t="shared" si="0"/>
        <v>75</v>
      </c>
      <c r="H36"/>
    </row>
    <row r="37" spans="1:8" ht="18">
      <c r="A37" s="10">
        <v>7911116</v>
      </c>
      <c r="B37" s="10" t="s">
        <v>248</v>
      </c>
      <c r="C37" s="14">
        <v>1500</v>
      </c>
      <c r="D37" s="14">
        <v>1125</v>
      </c>
      <c r="E37" s="36">
        <f t="shared" si="0"/>
        <v>75</v>
      </c>
      <c r="H37"/>
    </row>
    <row r="38" spans="1:8" ht="36">
      <c r="A38" s="10">
        <v>7911117</v>
      </c>
      <c r="B38" s="10" t="s">
        <v>235</v>
      </c>
      <c r="C38" s="14">
        <v>0</v>
      </c>
      <c r="D38" s="14"/>
      <c r="E38" s="65" t="s">
        <v>251</v>
      </c>
      <c r="H38"/>
    </row>
    <row r="39" spans="1:8" ht="18">
      <c r="A39" s="10">
        <v>7911119</v>
      </c>
      <c r="B39" s="10" t="s">
        <v>249</v>
      </c>
      <c r="C39" s="14">
        <v>3500</v>
      </c>
      <c r="D39" s="14"/>
      <c r="E39" s="65" t="s">
        <v>251</v>
      </c>
      <c r="H39"/>
    </row>
    <row r="40" spans="1:8" ht="18">
      <c r="A40" s="9">
        <v>8</v>
      </c>
      <c r="B40" s="9" t="s">
        <v>14</v>
      </c>
      <c r="C40" s="64">
        <f aca="true" t="shared" si="1" ref="C40:D42">C41</f>
        <v>104</v>
      </c>
      <c r="D40" s="55">
        <f t="shared" si="1"/>
        <v>83</v>
      </c>
      <c r="E40" s="36">
        <f t="shared" si="0"/>
        <v>79.8076923076923</v>
      </c>
      <c r="H40"/>
    </row>
    <row r="41" spans="1:8" ht="18">
      <c r="A41" s="27">
        <v>81</v>
      </c>
      <c r="B41" s="28" t="s">
        <v>15</v>
      </c>
      <c r="C41" s="29">
        <f t="shared" si="1"/>
        <v>104</v>
      </c>
      <c r="D41" s="29">
        <f t="shared" si="1"/>
        <v>83</v>
      </c>
      <c r="E41" s="36">
        <f t="shared" si="0"/>
        <v>79.8076923076923</v>
      </c>
      <c r="H41"/>
    </row>
    <row r="42" spans="1:8" ht="18">
      <c r="A42" s="27">
        <v>811</v>
      </c>
      <c r="B42" s="28" t="s">
        <v>16</v>
      </c>
      <c r="C42" s="23">
        <f t="shared" si="1"/>
        <v>104</v>
      </c>
      <c r="D42" s="23">
        <f t="shared" si="1"/>
        <v>83</v>
      </c>
      <c r="E42" s="36">
        <f t="shared" si="0"/>
        <v>79.8076923076923</v>
      </c>
      <c r="H42"/>
    </row>
    <row r="43" spans="1:8" ht="18">
      <c r="A43" s="10">
        <v>811122</v>
      </c>
      <c r="B43" s="10" t="s">
        <v>17</v>
      </c>
      <c r="C43" s="14">
        <v>104</v>
      </c>
      <c r="D43" s="14">
        <v>83</v>
      </c>
      <c r="E43" s="36">
        <f t="shared" si="0"/>
        <v>79.8076923076923</v>
      </c>
      <c r="H43"/>
    </row>
    <row r="44" spans="1:8" ht="18">
      <c r="A44" s="30"/>
      <c r="B44" s="30" t="s">
        <v>18</v>
      </c>
      <c r="C44" s="23">
        <f>C3+C40</f>
        <v>1187826</v>
      </c>
      <c r="D44" s="23">
        <v>866315</v>
      </c>
      <c r="E44" s="36">
        <f t="shared" si="0"/>
        <v>72.9328201268536</v>
      </c>
      <c r="H44"/>
    </row>
    <row r="45" ht="12.75">
      <c r="H45" s="66"/>
    </row>
    <row r="46" spans="3:6" ht="12.75">
      <c r="C46" s="33"/>
      <c r="F46" s="33"/>
    </row>
  </sheetData>
  <sheetProtection/>
  <mergeCells count="1">
    <mergeCell ref="C1:D1"/>
  </mergeCells>
  <printOptions/>
  <pageMargins left="0.5118110236220472" right="0.1968503937007874" top="0.35433070866141736" bottom="0.35433070866141736" header="0.31496062992125984" footer="0.31496062992125984"/>
  <pageSetup fitToHeight="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0"/>
  <sheetViews>
    <sheetView zoomScale="75" zoomScaleNormal="75" zoomScalePageLayoutView="0" workbookViewId="0" topLeftCell="A79">
      <selection activeCell="B100" sqref="B100"/>
    </sheetView>
  </sheetViews>
  <sheetFormatPr defaultColWidth="9.140625" defaultRowHeight="12.75"/>
  <cols>
    <col min="1" max="1" width="14.57421875" style="4" customWidth="1"/>
    <col min="2" max="2" width="84.28125" style="4" customWidth="1"/>
    <col min="3" max="3" width="18.140625" style="5" customWidth="1"/>
    <col min="4" max="4" width="18.421875" style="12" customWidth="1"/>
    <col min="5" max="5" width="15.28125" style="15" customWidth="1"/>
    <col min="6" max="6" width="18.140625" style="5" customWidth="1"/>
    <col min="7" max="7" width="21.8515625" style="12" customWidth="1"/>
    <col min="8" max="8" width="15.28125" style="15" customWidth="1"/>
    <col min="9" max="10" width="9.140625" style="5" customWidth="1"/>
    <col min="11" max="11" width="18.8515625" style="15" bestFit="1" customWidth="1"/>
    <col min="12" max="16384" width="9.140625" style="5" customWidth="1"/>
  </cols>
  <sheetData>
    <row r="1" spans="3:11" ht="18.75" thickBot="1">
      <c r="C1" s="13" t="s">
        <v>0</v>
      </c>
      <c r="G1" s="5"/>
      <c r="K1" s="5"/>
    </row>
    <row r="2" spans="1:11" ht="60" customHeight="1" thickBot="1">
      <c r="A2" s="84"/>
      <c r="B2" s="85" t="s">
        <v>140</v>
      </c>
      <c r="C2" s="98" t="s">
        <v>247</v>
      </c>
      <c r="D2" s="99" t="s">
        <v>254</v>
      </c>
      <c r="E2" s="100" t="s">
        <v>240</v>
      </c>
      <c r="G2" s="5"/>
      <c r="K2" s="5"/>
    </row>
    <row r="3" spans="1:11" ht="18">
      <c r="A3" s="42">
        <v>4</v>
      </c>
      <c r="B3" s="86" t="s">
        <v>19</v>
      </c>
      <c r="C3" s="70">
        <f>C4+C31+C165+C169</f>
        <v>1177527</v>
      </c>
      <c r="D3" s="43">
        <v>858150</v>
      </c>
      <c r="E3" s="80">
        <f>D3/C3*100</f>
        <v>72.87730981964745</v>
      </c>
      <c r="F3" s="101"/>
      <c r="G3" s="5"/>
      <c r="K3" s="5"/>
    </row>
    <row r="4" spans="1:11" ht="18">
      <c r="A4" s="44">
        <v>41</v>
      </c>
      <c r="B4" s="87" t="s">
        <v>20</v>
      </c>
      <c r="C4" s="71">
        <f>C5+C15+C19+C26+C28</f>
        <v>235701</v>
      </c>
      <c r="D4" s="18">
        <v>164726</v>
      </c>
      <c r="E4" s="81">
        <f aca="true" t="shared" si="0" ref="E4:E66">D4/C4*100</f>
        <v>69.88769670048069</v>
      </c>
      <c r="F4" s="102"/>
      <c r="G4" s="5"/>
      <c r="K4" s="5"/>
    </row>
    <row r="5" spans="1:11" ht="18">
      <c r="A5" s="44">
        <v>411</v>
      </c>
      <c r="B5" s="87" t="s">
        <v>21</v>
      </c>
      <c r="C5" s="71">
        <f>SUM(C6:C14)</f>
        <v>188493</v>
      </c>
      <c r="D5" s="18">
        <f>SUM(D6:D14)</f>
        <v>135123</v>
      </c>
      <c r="E5" s="81">
        <f t="shared" si="0"/>
        <v>71.68595120243192</v>
      </c>
      <c r="G5" s="5"/>
      <c r="K5" s="5"/>
    </row>
    <row r="6" spans="1:11" ht="18">
      <c r="A6" s="45">
        <v>411111</v>
      </c>
      <c r="B6" s="88" t="s">
        <v>22</v>
      </c>
      <c r="C6" s="72">
        <v>150632</v>
      </c>
      <c r="D6" s="68">
        <v>112470</v>
      </c>
      <c r="E6" s="81">
        <f t="shared" si="0"/>
        <v>74.66540974029424</v>
      </c>
      <c r="G6" s="5"/>
      <c r="K6" s="5"/>
    </row>
    <row r="7" spans="1:11" ht="18">
      <c r="A7" s="45">
        <v>411112</v>
      </c>
      <c r="B7" s="88" t="s">
        <v>23</v>
      </c>
      <c r="C7" s="72">
        <v>1200</v>
      </c>
      <c r="D7" s="68">
        <v>702</v>
      </c>
      <c r="E7" s="81">
        <f t="shared" si="0"/>
        <v>58.5</v>
      </c>
      <c r="G7" s="5"/>
      <c r="K7" s="5"/>
    </row>
    <row r="8" spans="1:11" ht="18">
      <c r="A8" s="45">
        <v>411113</v>
      </c>
      <c r="B8" s="88" t="s">
        <v>189</v>
      </c>
      <c r="C8" s="72">
        <v>140</v>
      </c>
      <c r="D8" s="68">
        <v>54</v>
      </c>
      <c r="E8" s="81">
        <f t="shared" si="0"/>
        <v>38.57142857142858</v>
      </c>
      <c r="G8" s="5"/>
      <c r="K8" s="5"/>
    </row>
    <row r="9" spans="1:11" ht="18">
      <c r="A9" s="45">
        <v>411115</v>
      </c>
      <c r="B9" s="88" t="s">
        <v>24</v>
      </c>
      <c r="C9" s="72">
        <v>7089</v>
      </c>
      <c r="D9" s="68">
        <v>4918</v>
      </c>
      <c r="E9" s="81">
        <f t="shared" si="0"/>
        <v>69.37508816476232</v>
      </c>
      <c r="G9" s="5"/>
      <c r="K9" s="5"/>
    </row>
    <row r="10" spans="1:11" ht="18">
      <c r="A10" s="45">
        <v>411117</v>
      </c>
      <c r="B10" s="88" t="s">
        <v>25</v>
      </c>
      <c r="C10" s="72">
        <v>1843</v>
      </c>
      <c r="D10" s="68">
        <v>1407</v>
      </c>
      <c r="E10" s="81">
        <f t="shared" si="0"/>
        <v>76.34291915355399</v>
      </c>
      <c r="G10" s="5"/>
      <c r="K10" s="5"/>
    </row>
    <row r="11" spans="1:11" ht="18">
      <c r="A11" s="45">
        <v>411118</v>
      </c>
      <c r="B11" s="88" t="s">
        <v>26</v>
      </c>
      <c r="C11" s="72">
        <v>21327</v>
      </c>
      <c r="D11" s="68">
        <v>13081</v>
      </c>
      <c r="E11" s="81">
        <f t="shared" si="0"/>
        <v>61.33539644581985</v>
      </c>
      <c r="G11" s="5"/>
      <c r="K11" s="5"/>
    </row>
    <row r="12" spans="1:11" ht="18">
      <c r="A12" s="45">
        <v>411119</v>
      </c>
      <c r="B12" s="88" t="s">
        <v>27</v>
      </c>
      <c r="C12" s="72">
        <v>3207</v>
      </c>
      <c r="D12" s="68">
        <v>447</v>
      </c>
      <c r="E12" s="81">
        <f t="shared" si="0"/>
        <v>13.938260056127222</v>
      </c>
      <c r="G12" s="5"/>
      <c r="K12" s="5"/>
    </row>
    <row r="13" spans="1:11" ht="18">
      <c r="A13" s="45">
        <v>411131</v>
      </c>
      <c r="B13" s="88" t="s">
        <v>28</v>
      </c>
      <c r="C13" s="72">
        <v>2505</v>
      </c>
      <c r="D13" s="68">
        <v>2044</v>
      </c>
      <c r="E13" s="81">
        <f t="shared" si="0"/>
        <v>81.59680638722556</v>
      </c>
      <c r="G13" s="5"/>
      <c r="K13" s="5"/>
    </row>
    <row r="14" spans="1:11" ht="18">
      <c r="A14" s="45">
        <v>411141</v>
      </c>
      <c r="B14" s="88" t="s">
        <v>120</v>
      </c>
      <c r="C14" s="72">
        <v>550</v>
      </c>
      <c r="D14" s="68"/>
      <c r="E14" s="81">
        <f t="shared" si="0"/>
        <v>0</v>
      </c>
      <c r="G14" s="5"/>
      <c r="K14" s="5"/>
    </row>
    <row r="15" spans="1:11" ht="18">
      <c r="A15" s="44">
        <v>412</v>
      </c>
      <c r="B15" s="87" t="s">
        <v>29</v>
      </c>
      <c r="C15" s="73">
        <f>C16+C17+C18</f>
        <v>33638</v>
      </c>
      <c r="D15" s="21">
        <f>D16+D17+D18</f>
        <v>22653</v>
      </c>
      <c r="E15" s="81">
        <f t="shared" si="0"/>
        <v>67.34348058743088</v>
      </c>
      <c r="G15" s="5"/>
      <c r="K15" s="5"/>
    </row>
    <row r="16" spans="1:11" ht="18">
      <c r="A16" s="45">
        <v>412111</v>
      </c>
      <c r="B16" s="88" t="s">
        <v>30</v>
      </c>
      <c r="C16" s="72">
        <v>22548</v>
      </c>
      <c r="D16" s="68">
        <v>15175</v>
      </c>
      <c r="E16" s="81">
        <f t="shared" si="0"/>
        <v>67.30086925669683</v>
      </c>
      <c r="G16" s="5"/>
      <c r="K16" s="5"/>
    </row>
    <row r="17" spans="1:11" ht="18">
      <c r="A17" s="45">
        <v>412211</v>
      </c>
      <c r="B17" s="88" t="s">
        <v>216</v>
      </c>
      <c r="C17" s="72">
        <v>9680</v>
      </c>
      <c r="D17" s="68">
        <v>6528</v>
      </c>
      <c r="E17" s="81">
        <f t="shared" si="0"/>
        <v>67.43801652892562</v>
      </c>
      <c r="G17" s="5"/>
      <c r="K17" s="5"/>
    </row>
    <row r="18" spans="1:11" ht="18">
      <c r="A18" s="45">
        <v>412311</v>
      </c>
      <c r="B18" s="88" t="s">
        <v>31</v>
      </c>
      <c r="C18" s="72">
        <v>1410</v>
      </c>
      <c r="D18" s="68">
        <v>950</v>
      </c>
      <c r="E18" s="81">
        <f t="shared" si="0"/>
        <v>67.37588652482269</v>
      </c>
      <c r="G18" s="5"/>
      <c r="K18" s="5"/>
    </row>
    <row r="19" spans="1:11" ht="18">
      <c r="A19" s="44">
        <v>414</v>
      </c>
      <c r="B19" s="87" t="s">
        <v>32</v>
      </c>
      <c r="C19" s="71">
        <f>SUM(C20:C25)</f>
        <v>2300</v>
      </c>
      <c r="D19" s="67">
        <v>1545</v>
      </c>
      <c r="E19" s="81">
        <f t="shared" si="0"/>
        <v>67.17391304347827</v>
      </c>
      <c r="F19" s="102"/>
      <c r="G19" s="5"/>
      <c r="K19" s="5"/>
    </row>
    <row r="20" spans="1:11" ht="18">
      <c r="A20" s="45">
        <v>414111</v>
      </c>
      <c r="B20" s="88" t="s">
        <v>33</v>
      </c>
      <c r="C20" s="72">
        <v>500</v>
      </c>
      <c r="D20" s="68"/>
      <c r="E20" s="81">
        <f t="shared" si="0"/>
        <v>0</v>
      </c>
      <c r="G20" s="5"/>
      <c r="K20" s="5"/>
    </row>
    <row r="21" spans="1:11" ht="18">
      <c r="A21" s="45">
        <v>414121</v>
      </c>
      <c r="B21" s="88" t="s">
        <v>34</v>
      </c>
      <c r="C21" s="72">
        <v>0</v>
      </c>
      <c r="D21" s="68">
        <v>143</v>
      </c>
      <c r="E21" s="81" t="s">
        <v>251</v>
      </c>
      <c r="G21" s="5"/>
      <c r="K21" s="5"/>
    </row>
    <row r="22" spans="1:11" ht="18">
      <c r="A22" s="45">
        <v>4141211</v>
      </c>
      <c r="B22" s="88" t="s">
        <v>35</v>
      </c>
      <c r="C22" s="72">
        <v>0</v>
      </c>
      <c r="D22" s="68"/>
      <c r="E22" s="81"/>
      <c r="G22" s="5"/>
      <c r="K22" s="5"/>
    </row>
    <row r="23" spans="1:11" ht="18">
      <c r="A23" s="45">
        <v>414311</v>
      </c>
      <c r="B23" s="88" t="s">
        <v>36</v>
      </c>
      <c r="C23" s="72">
        <v>1000</v>
      </c>
      <c r="D23" s="68">
        <v>881</v>
      </c>
      <c r="E23" s="81">
        <f t="shared" si="0"/>
        <v>88.1</v>
      </c>
      <c r="G23" s="5"/>
      <c r="K23" s="5"/>
    </row>
    <row r="24" spans="1:8" s="7" customFormat="1" ht="36">
      <c r="A24" s="45">
        <v>414411</v>
      </c>
      <c r="B24" s="88" t="s">
        <v>195</v>
      </c>
      <c r="C24" s="72">
        <v>400</v>
      </c>
      <c r="D24" s="68">
        <v>348</v>
      </c>
      <c r="E24" s="81">
        <f t="shared" si="0"/>
        <v>87</v>
      </c>
      <c r="H24" s="16"/>
    </row>
    <row r="25" spans="1:11" ht="18">
      <c r="A25" s="45">
        <v>414314</v>
      </c>
      <c r="B25" s="88" t="s">
        <v>188</v>
      </c>
      <c r="C25" s="72">
        <v>400</v>
      </c>
      <c r="D25" s="68">
        <v>173</v>
      </c>
      <c r="E25" s="81">
        <f t="shared" si="0"/>
        <v>43.25</v>
      </c>
      <c r="G25" s="5"/>
      <c r="K25" s="5"/>
    </row>
    <row r="26" spans="1:11" ht="18">
      <c r="A26" s="44">
        <v>415</v>
      </c>
      <c r="B26" s="87" t="s">
        <v>37</v>
      </c>
      <c r="C26" s="71">
        <f>C27</f>
        <v>8800</v>
      </c>
      <c r="D26" s="67">
        <v>5405</v>
      </c>
      <c r="E26" s="81">
        <f t="shared" si="0"/>
        <v>61.42045454545455</v>
      </c>
      <c r="G26" s="5"/>
      <c r="K26" s="5"/>
    </row>
    <row r="27" spans="1:11" ht="18">
      <c r="A27" s="45">
        <v>415112</v>
      </c>
      <c r="B27" s="88" t="s">
        <v>38</v>
      </c>
      <c r="C27" s="72">
        <v>8800</v>
      </c>
      <c r="D27" s="68">
        <v>5405</v>
      </c>
      <c r="E27" s="81">
        <f t="shared" si="0"/>
        <v>61.42045454545455</v>
      </c>
      <c r="G27" s="5"/>
      <c r="K27" s="5"/>
    </row>
    <row r="28" spans="1:11" ht="18">
      <c r="A28" s="44">
        <v>416</v>
      </c>
      <c r="B28" s="87" t="s">
        <v>39</v>
      </c>
      <c r="C28" s="73">
        <f>C29+C30</f>
        <v>2470</v>
      </c>
      <c r="D28" s="69"/>
      <c r="E28" s="81">
        <f t="shared" si="0"/>
        <v>0</v>
      </c>
      <c r="G28" s="5"/>
      <c r="H28" s="77"/>
      <c r="K28" s="5"/>
    </row>
    <row r="29" spans="1:11" ht="18">
      <c r="A29" s="45">
        <v>416111</v>
      </c>
      <c r="B29" s="88" t="s">
        <v>228</v>
      </c>
      <c r="C29" s="72">
        <v>2470</v>
      </c>
      <c r="D29" s="68"/>
      <c r="E29" s="81">
        <f t="shared" si="0"/>
        <v>0</v>
      </c>
      <c r="G29" s="5"/>
      <c r="H29" s="77"/>
      <c r="K29" s="5"/>
    </row>
    <row r="30" spans="1:11" ht="18">
      <c r="A30" s="45">
        <v>416131</v>
      </c>
      <c r="B30" s="88" t="s">
        <v>232</v>
      </c>
      <c r="C30" s="72">
        <v>0</v>
      </c>
      <c r="D30" s="68"/>
      <c r="E30" s="82" t="s">
        <v>251</v>
      </c>
      <c r="G30" s="5"/>
      <c r="H30" s="77"/>
      <c r="K30" s="5"/>
    </row>
    <row r="31" spans="1:11" ht="18">
      <c r="A31" s="44">
        <v>42</v>
      </c>
      <c r="B31" s="87" t="s">
        <v>40</v>
      </c>
      <c r="C31" s="71">
        <v>938181</v>
      </c>
      <c r="D31" s="18">
        <f>D32+D54+D63+D92+D97+D122</f>
        <v>692378</v>
      </c>
      <c r="E31" s="81">
        <f t="shared" si="0"/>
        <v>73.80004498065938</v>
      </c>
      <c r="G31" s="5"/>
      <c r="H31" s="77"/>
      <c r="K31" s="5"/>
    </row>
    <row r="32" spans="1:11" ht="18">
      <c r="A32" s="44">
        <v>421</v>
      </c>
      <c r="B32" s="87" t="s">
        <v>41</v>
      </c>
      <c r="C32" s="71">
        <f>SUM(C33:C53)</f>
        <v>90194</v>
      </c>
      <c r="D32" s="18">
        <f>SUM(D33:D53)</f>
        <v>16205</v>
      </c>
      <c r="E32" s="81">
        <f t="shared" si="0"/>
        <v>17.96682706166707</v>
      </c>
      <c r="G32" s="5"/>
      <c r="H32" s="77"/>
      <c r="K32" s="5"/>
    </row>
    <row r="33" spans="1:11" ht="18">
      <c r="A33" s="45">
        <v>421111</v>
      </c>
      <c r="B33" s="88" t="s">
        <v>42</v>
      </c>
      <c r="C33" s="72">
        <v>1300</v>
      </c>
      <c r="D33" s="68">
        <v>574</v>
      </c>
      <c r="E33" s="81">
        <f t="shared" si="0"/>
        <v>44.15384615384615</v>
      </c>
      <c r="G33" s="5"/>
      <c r="H33" s="78"/>
      <c r="K33" s="5"/>
    </row>
    <row r="34" spans="1:11" ht="18">
      <c r="A34" s="45">
        <v>421112</v>
      </c>
      <c r="B34" s="88" t="s">
        <v>43</v>
      </c>
      <c r="C34" s="72">
        <v>50</v>
      </c>
      <c r="D34" s="68">
        <v>13</v>
      </c>
      <c r="E34" s="81">
        <f t="shared" si="0"/>
        <v>26</v>
      </c>
      <c r="G34" s="5"/>
      <c r="H34" s="78"/>
      <c r="K34" s="5"/>
    </row>
    <row r="35" spans="1:11" ht="18">
      <c r="A35" s="45">
        <v>421121</v>
      </c>
      <c r="B35" s="88" t="s">
        <v>44</v>
      </c>
      <c r="C35" s="72">
        <v>35</v>
      </c>
      <c r="D35" s="68">
        <v>3</v>
      </c>
      <c r="E35" s="81">
        <f t="shared" si="0"/>
        <v>8.571428571428571</v>
      </c>
      <c r="G35" s="5"/>
      <c r="H35" s="78"/>
      <c r="K35" s="5"/>
    </row>
    <row r="36" spans="1:11" ht="18">
      <c r="A36" s="45">
        <v>421211</v>
      </c>
      <c r="B36" s="88" t="s">
        <v>45</v>
      </c>
      <c r="C36" s="72">
        <v>19780</v>
      </c>
      <c r="D36" s="68">
        <v>3677</v>
      </c>
      <c r="E36" s="81">
        <f t="shared" si="0"/>
        <v>18.58948432760364</v>
      </c>
      <c r="G36" s="5"/>
      <c r="H36" s="78"/>
      <c r="K36" s="5"/>
    </row>
    <row r="37" spans="1:11" ht="18">
      <c r="A37" s="45">
        <v>421225</v>
      </c>
      <c r="B37" s="88" t="s">
        <v>46</v>
      </c>
      <c r="C37" s="72">
        <v>58786</v>
      </c>
      <c r="D37" s="68">
        <v>5690</v>
      </c>
      <c r="E37" s="81">
        <f t="shared" si="0"/>
        <v>9.679175313850237</v>
      </c>
      <c r="G37" s="5"/>
      <c r="H37" s="78"/>
      <c r="K37" s="5"/>
    </row>
    <row r="38" spans="1:11" ht="18">
      <c r="A38" s="45">
        <v>421311</v>
      </c>
      <c r="B38" s="88" t="s">
        <v>47</v>
      </c>
      <c r="C38" s="72">
        <v>1800</v>
      </c>
      <c r="D38" s="68">
        <v>1700</v>
      </c>
      <c r="E38" s="81">
        <f t="shared" si="0"/>
        <v>94.44444444444444</v>
      </c>
      <c r="G38" s="5"/>
      <c r="H38" s="78"/>
      <c r="K38" s="5"/>
    </row>
    <row r="39" spans="1:11" ht="18">
      <c r="A39" s="45">
        <v>421321</v>
      </c>
      <c r="B39" s="88" t="s">
        <v>176</v>
      </c>
      <c r="C39" s="72">
        <v>369</v>
      </c>
      <c r="D39" s="68">
        <v>19</v>
      </c>
      <c r="E39" s="81">
        <f t="shared" si="0"/>
        <v>5.149051490514905</v>
      </c>
      <c r="G39" s="5"/>
      <c r="H39" s="78"/>
      <c r="K39" s="5"/>
    </row>
    <row r="40" spans="1:11" ht="18">
      <c r="A40" s="45">
        <v>421324</v>
      </c>
      <c r="B40" s="88" t="s">
        <v>146</v>
      </c>
      <c r="C40" s="72">
        <v>500</v>
      </c>
      <c r="D40" s="68"/>
      <c r="E40" s="81">
        <f t="shared" si="0"/>
        <v>0</v>
      </c>
      <c r="G40" s="5"/>
      <c r="H40" s="78"/>
      <c r="K40" s="5"/>
    </row>
    <row r="41" spans="1:11" ht="18">
      <c r="A41" s="45">
        <v>421325</v>
      </c>
      <c r="B41" s="88" t="s">
        <v>198</v>
      </c>
      <c r="C41" s="72">
        <v>1650</v>
      </c>
      <c r="D41" s="68">
        <v>1407</v>
      </c>
      <c r="E41" s="81">
        <f t="shared" si="0"/>
        <v>85.27272727272728</v>
      </c>
      <c r="G41" s="5"/>
      <c r="H41" s="78"/>
      <c r="K41" s="5"/>
    </row>
    <row r="42" spans="1:11" ht="18">
      <c r="A42" s="45">
        <v>421391</v>
      </c>
      <c r="B42" s="88" t="s">
        <v>48</v>
      </c>
      <c r="C42" s="72">
        <v>30</v>
      </c>
      <c r="D42" s="68">
        <v>18</v>
      </c>
      <c r="E42" s="81">
        <f t="shared" si="0"/>
        <v>60</v>
      </c>
      <c r="G42" s="5"/>
      <c r="H42" s="78"/>
      <c r="K42" s="5"/>
    </row>
    <row r="43" spans="1:11" ht="18">
      <c r="A43" s="45">
        <v>421411</v>
      </c>
      <c r="B43" s="88" t="s">
        <v>49</v>
      </c>
      <c r="C43" s="72">
        <v>1400</v>
      </c>
      <c r="D43" s="68">
        <v>916</v>
      </c>
      <c r="E43" s="81">
        <f t="shared" si="0"/>
        <v>65.42857142857143</v>
      </c>
      <c r="G43" s="5"/>
      <c r="H43" s="78"/>
      <c r="K43" s="5"/>
    </row>
    <row r="44" spans="1:11" ht="18">
      <c r="A44" s="45">
        <v>421412</v>
      </c>
      <c r="B44" s="88" t="s">
        <v>50</v>
      </c>
      <c r="C44" s="72">
        <v>961</v>
      </c>
      <c r="D44" s="68">
        <v>693</v>
      </c>
      <c r="E44" s="81">
        <f t="shared" si="0"/>
        <v>72.11238293444329</v>
      </c>
      <c r="G44" s="5"/>
      <c r="H44" s="78"/>
      <c r="K44" s="5"/>
    </row>
    <row r="45" spans="1:8" s="7" customFormat="1" ht="18">
      <c r="A45" s="45">
        <v>421414</v>
      </c>
      <c r="B45" s="88" t="s">
        <v>51</v>
      </c>
      <c r="C45" s="72">
        <v>200</v>
      </c>
      <c r="D45" s="68">
        <v>130</v>
      </c>
      <c r="E45" s="81">
        <f t="shared" si="0"/>
        <v>65</v>
      </c>
      <c r="H45" s="78"/>
    </row>
    <row r="46" spans="1:11" ht="18">
      <c r="A46" s="45">
        <v>4214191</v>
      </c>
      <c r="B46" s="88" t="s">
        <v>180</v>
      </c>
      <c r="C46" s="72">
        <v>390</v>
      </c>
      <c r="D46" s="68">
        <v>147</v>
      </c>
      <c r="E46" s="81">
        <f t="shared" si="0"/>
        <v>37.69230769230769</v>
      </c>
      <c r="G46" s="5"/>
      <c r="H46" s="78"/>
      <c r="K46" s="5"/>
    </row>
    <row r="47" spans="1:11" ht="18">
      <c r="A47" s="45">
        <v>421421</v>
      </c>
      <c r="B47" s="88" t="s">
        <v>52</v>
      </c>
      <c r="C47" s="72">
        <v>1400</v>
      </c>
      <c r="D47" s="68">
        <v>732</v>
      </c>
      <c r="E47" s="81">
        <f t="shared" si="0"/>
        <v>52.28571428571429</v>
      </c>
      <c r="G47" s="5"/>
      <c r="H47" s="78"/>
      <c r="K47" s="5"/>
    </row>
    <row r="48" spans="1:11" ht="18">
      <c r="A48" s="45">
        <v>421511</v>
      </c>
      <c r="B48" s="88" t="s">
        <v>229</v>
      </c>
      <c r="C48" s="72">
        <v>549</v>
      </c>
      <c r="D48" s="68">
        <v>204</v>
      </c>
      <c r="E48" s="81">
        <f t="shared" si="0"/>
        <v>37.15846994535519</v>
      </c>
      <c r="G48" s="5"/>
      <c r="H48" s="77"/>
      <c r="K48" s="5"/>
    </row>
    <row r="49" spans="1:11" ht="18">
      <c r="A49" s="45">
        <v>421512</v>
      </c>
      <c r="B49" s="88" t="s">
        <v>147</v>
      </c>
      <c r="C49" s="72">
        <v>350</v>
      </c>
      <c r="D49" s="68">
        <v>184</v>
      </c>
      <c r="E49" s="81">
        <f t="shared" si="0"/>
        <v>52.57142857142857</v>
      </c>
      <c r="G49" s="5"/>
      <c r="H49" s="77"/>
      <c r="K49" s="5"/>
    </row>
    <row r="50" spans="1:11" ht="18">
      <c r="A50" s="45">
        <v>421521</v>
      </c>
      <c r="B50" s="88" t="s">
        <v>148</v>
      </c>
      <c r="C50" s="72">
        <v>215</v>
      </c>
      <c r="D50" s="68">
        <v>18</v>
      </c>
      <c r="E50" s="81">
        <f t="shared" si="0"/>
        <v>8.372093023255815</v>
      </c>
      <c r="G50" s="5"/>
      <c r="H50" s="77"/>
      <c r="K50" s="5"/>
    </row>
    <row r="51" spans="1:11" ht="18">
      <c r="A51" s="45">
        <v>421612</v>
      </c>
      <c r="B51" s="88" t="s">
        <v>199</v>
      </c>
      <c r="C51" s="72">
        <v>106</v>
      </c>
      <c r="D51" s="68">
        <v>42</v>
      </c>
      <c r="E51" s="81">
        <f t="shared" si="0"/>
        <v>39.62264150943396</v>
      </c>
      <c r="G51" s="5"/>
      <c r="H51" s="77"/>
      <c r="K51" s="5"/>
    </row>
    <row r="52" spans="1:11" ht="18">
      <c r="A52" s="45">
        <v>421625</v>
      </c>
      <c r="B52" s="88" t="s">
        <v>179</v>
      </c>
      <c r="C52" s="72">
        <v>161</v>
      </c>
      <c r="D52" s="68">
        <v>38</v>
      </c>
      <c r="E52" s="81">
        <f t="shared" si="0"/>
        <v>23.60248447204969</v>
      </c>
      <c r="G52" s="5"/>
      <c r="H52" s="77"/>
      <c r="K52" s="5"/>
    </row>
    <row r="53" spans="1:11" ht="18">
      <c r="A53" s="45">
        <v>4219191</v>
      </c>
      <c r="B53" s="88" t="s">
        <v>118</v>
      </c>
      <c r="C53" s="72">
        <v>162</v>
      </c>
      <c r="D53" s="68"/>
      <c r="E53" s="81">
        <f t="shared" si="0"/>
        <v>0</v>
      </c>
      <c r="G53" s="5"/>
      <c r="H53" s="77"/>
      <c r="K53" s="5"/>
    </row>
    <row r="54" spans="1:11" ht="18">
      <c r="A54" s="44">
        <v>422</v>
      </c>
      <c r="B54" s="87" t="s">
        <v>53</v>
      </c>
      <c r="C54" s="71">
        <f>SUM(C55:C62)</f>
        <v>3195</v>
      </c>
      <c r="D54" s="67">
        <v>776</v>
      </c>
      <c r="E54" s="81">
        <f t="shared" si="0"/>
        <v>24.287949921752737</v>
      </c>
      <c r="G54" s="5"/>
      <c r="H54" s="77"/>
      <c r="K54" s="5"/>
    </row>
    <row r="55" spans="1:11" ht="18">
      <c r="A55" s="45">
        <v>422111</v>
      </c>
      <c r="B55" s="88" t="s">
        <v>54</v>
      </c>
      <c r="C55" s="72">
        <v>1300</v>
      </c>
      <c r="D55" s="68">
        <v>64</v>
      </c>
      <c r="E55" s="81">
        <f t="shared" si="0"/>
        <v>4.923076923076923</v>
      </c>
      <c r="G55" s="5"/>
      <c r="H55" s="77"/>
      <c r="K55" s="5"/>
    </row>
    <row r="56" spans="1:11" ht="18">
      <c r="A56" s="45">
        <v>422121</v>
      </c>
      <c r="B56" s="88" t="s">
        <v>55</v>
      </c>
      <c r="C56" s="72">
        <v>250</v>
      </c>
      <c r="D56" s="68">
        <v>101</v>
      </c>
      <c r="E56" s="81">
        <f t="shared" si="0"/>
        <v>40.400000000000006</v>
      </c>
      <c r="G56" s="5"/>
      <c r="H56" s="77"/>
      <c r="K56" s="5"/>
    </row>
    <row r="57" spans="1:11" ht="18">
      <c r="A57" s="45">
        <v>422131</v>
      </c>
      <c r="B57" s="88" t="s">
        <v>56</v>
      </c>
      <c r="C57" s="72">
        <v>400</v>
      </c>
      <c r="D57" s="68">
        <v>95</v>
      </c>
      <c r="E57" s="81">
        <f t="shared" si="0"/>
        <v>23.75</v>
      </c>
      <c r="G57" s="5"/>
      <c r="H57" s="78"/>
      <c r="K57" s="5"/>
    </row>
    <row r="58" spans="1:11" ht="18">
      <c r="A58" s="45">
        <v>422199</v>
      </c>
      <c r="B58" s="88" t="s">
        <v>119</v>
      </c>
      <c r="C58" s="72">
        <v>20</v>
      </c>
      <c r="D58" s="68">
        <v>2</v>
      </c>
      <c r="E58" s="81">
        <f t="shared" si="0"/>
        <v>10</v>
      </c>
      <c r="G58" s="5"/>
      <c r="H58" s="78"/>
      <c r="K58" s="5"/>
    </row>
    <row r="59" spans="1:11" ht="18">
      <c r="A59" s="45">
        <v>422211</v>
      </c>
      <c r="B59" s="88" t="s">
        <v>57</v>
      </c>
      <c r="C59" s="72">
        <v>330</v>
      </c>
      <c r="D59" s="68">
        <v>274</v>
      </c>
      <c r="E59" s="81">
        <f t="shared" si="0"/>
        <v>83.03030303030303</v>
      </c>
      <c r="G59" s="5"/>
      <c r="H59" s="78"/>
      <c r="K59" s="5"/>
    </row>
    <row r="60" spans="1:11" ht="36">
      <c r="A60" s="45">
        <v>422221</v>
      </c>
      <c r="B60" s="88" t="s">
        <v>142</v>
      </c>
      <c r="C60" s="72">
        <v>300</v>
      </c>
      <c r="D60" s="68">
        <v>184</v>
      </c>
      <c r="E60" s="81">
        <f t="shared" si="0"/>
        <v>61.33333333333333</v>
      </c>
      <c r="G60" s="5"/>
      <c r="H60" s="78"/>
      <c r="K60" s="5"/>
    </row>
    <row r="61" spans="1:11" ht="18">
      <c r="A61" s="45">
        <v>422231</v>
      </c>
      <c r="B61" s="88" t="s">
        <v>58</v>
      </c>
      <c r="C61" s="72">
        <v>495</v>
      </c>
      <c r="D61" s="68">
        <v>53</v>
      </c>
      <c r="E61" s="81">
        <f t="shared" si="0"/>
        <v>10.707070707070706</v>
      </c>
      <c r="G61" s="5"/>
      <c r="H61" s="78"/>
      <c r="K61" s="5"/>
    </row>
    <row r="62" spans="1:11" ht="18">
      <c r="A62" s="45">
        <v>422299</v>
      </c>
      <c r="B62" s="88" t="s">
        <v>59</v>
      </c>
      <c r="C62" s="72">
        <v>100</v>
      </c>
      <c r="D62" s="68">
        <v>3</v>
      </c>
      <c r="E62" s="81">
        <f t="shared" si="0"/>
        <v>3</v>
      </c>
      <c r="G62" s="5"/>
      <c r="H62" s="78"/>
      <c r="K62" s="5"/>
    </row>
    <row r="63" spans="1:11" ht="18">
      <c r="A63" s="44">
        <v>423</v>
      </c>
      <c r="B63" s="87" t="s">
        <v>60</v>
      </c>
      <c r="C63" s="71">
        <f>SUM(C64:C91)</f>
        <v>22138</v>
      </c>
      <c r="D63" s="67">
        <f>D64+D65+D66+D67+D68+D69+D70+D71+D72+D73+D74+D75+D76+D77+D78+D79+D80+D81+D82+D83+D84+D85+D86+D87+D88+D89+D90+D91</f>
        <v>7211</v>
      </c>
      <c r="E63" s="81">
        <f t="shared" si="0"/>
        <v>32.57295148613244</v>
      </c>
      <c r="G63" s="5"/>
      <c r="H63" s="78"/>
      <c r="K63" s="5"/>
    </row>
    <row r="64" spans="1:11" ht="18">
      <c r="A64" s="45">
        <v>423111</v>
      </c>
      <c r="B64" s="88" t="s">
        <v>61</v>
      </c>
      <c r="C64" s="72">
        <v>379</v>
      </c>
      <c r="D64" s="68">
        <v>30</v>
      </c>
      <c r="E64" s="81">
        <f t="shared" si="0"/>
        <v>7.9155672823219</v>
      </c>
      <c r="G64" s="5"/>
      <c r="H64" s="78"/>
      <c r="K64" s="5"/>
    </row>
    <row r="65" spans="1:11" ht="18">
      <c r="A65" s="45">
        <v>423191</v>
      </c>
      <c r="B65" s="88" t="s">
        <v>178</v>
      </c>
      <c r="C65" s="72">
        <v>1000</v>
      </c>
      <c r="D65" s="68">
        <v>804</v>
      </c>
      <c r="E65" s="81">
        <f t="shared" si="0"/>
        <v>80.4</v>
      </c>
      <c r="G65" s="5"/>
      <c r="H65" s="78"/>
      <c r="K65" s="5"/>
    </row>
    <row r="66" spans="1:11" ht="18">
      <c r="A66" s="45">
        <v>423199</v>
      </c>
      <c r="B66" s="88" t="s">
        <v>210</v>
      </c>
      <c r="C66" s="72">
        <v>390</v>
      </c>
      <c r="D66" s="68">
        <v>150</v>
      </c>
      <c r="E66" s="81">
        <f t="shared" si="0"/>
        <v>38.46153846153847</v>
      </c>
      <c r="G66" s="5"/>
      <c r="H66" s="78"/>
      <c r="K66" s="5"/>
    </row>
    <row r="67" spans="1:11" ht="18">
      <c r="A67" s="45">
        <v>423211</v>
      </c>
      <c r="B67" s="88" t="s">
        <v>149</v>
      </c>
      <c r="C67" s="72">
        <v>0</v>
      </c>
      <c r="D67" s="68"/>
      <c r="E67" s="82" t="s">
        <v>251</v>
      </c>
      <c r="G67" s="5"/>
      <c r="H67" s="78"/>
      <c r="K67" s="5"/>
    </row>
    <row r="68" spans="1:11" ht="18">
      <c r="A68" s="45">
        <v>423212</v>
      </c>
      <c r="B68" s="88" t="s">
        <v>62</v>
      </c>
      <c r="C68" s="72">
        <v>958</v>
      </c>
      <c r="D68" s="68">
        <v>430</v>
      </c>
      <c r="E68" s="81">
        <f aca="true" t="shared" si="1" ref="E68:E130">D68/C68*100</f>
        <v>44.88517745302714</v>
      </c>
      <c r="G68" s="5"/>
      <c r="H68" s="78"/>
      <c r="K68" s="5"/>
    </row>
    <row r="69" spans="1:11" ht="18">
      <c r="A69" s="45">
        <v>423221</v>
      </c>
      <c r="B69" s="88" t="s">
        <v>138</v>
      </c>
      <c r="C69" s="72">
        <v>100</v>
      </c>
      <c r="D69" s="68"/>
      <c r="E69" s="81">
        <f t="shared" si="1"/>
        <v>0</v>
      </c>
      <c r="G69" s="5"/>
      <c r="H69" s="78"/>
      <c r="K69" s="5"/>
    </row>
    <row r="70" spans="1:11" ht="18">
      <c r="A70" s="45">
        <v>423311</v>
      </c>
      <c r="B70" s="88" t="s">
        <v>63</v>
      </c>
      <c r="C70" s="72">
        <v>1926</v>
      </c>
      <c r="D70" s="68">
        <v>472</v>
      </c>
      <c r="E70" s="81">
        <f t="shared" si="1"/>
        <v>24.5067497403946</v>
      </c>
      <c r="G70" s="5"/>
      <c r="H70" s="78"/>
      <c r="K70" s="5"/>
    </row>
    <row r="71" spans="1:11" ht="18">
      <c r="A71" s="45">
        <v>423321</v>
      </c>
      <c r="B71" s="88" t="s">
        <v>64</v>
      </c>
      <c r="C71" s="72">
        <v>236</v>
      </c>
      <c r="D71" s="68">
        <v>40</v>
      </c>
      <c r="E71" s="81">
        <f t="shared" si="1"/>
        <v>16.94915254237288</v>
      </c>
      <c r="G71" s="5"/>
      <c r="H71" s="78"/>
      <c r="K71" s="5"/>
    </row>
    <row r="72" spans="1:11" ht="18">
      <c r="A72" s="45">
        <v>423322</v>
      </c>
      <c r="B72" s="88" t="s">
        <v>65</v>
      </c>
      <c r="C72" s="72">
        <v>200</v>
      </c>
      <c r="D72" s="68">
        <v>83</v>
      </c>
      <c r="E72" s="81">
        <f t="shared" si="1"/>
        <v>41.5</v>
      </c>
      <c r="G72" s="5"/>
      <c r="H72" s="78"/>
      <c r="K72" s="5"/>
    </row>
    <row r="73" spans="1:11" ht="18">
      <c r="A73" s="45">
        <v>423391</v>
      </c>
      <c r="B73" s="88" t="s">
        <v>66</v>
      </c>
      <c r="C73" s="72">
        <v>100</v>
      </c>
      <c r="D73" s="68">
        <v>2</v>
      </c>
      <c r="E73" s="81">
        <f t="shared" si="1"/>
        <v>2</v>
      </c>
      <c r="G73" s="5"/>
      <c r="H73" s="78"/>
      <c r="K73" s="5"/>
    </row>
    <row r="74" spans="1:11" ht="18">
      <c r="A74" s="45">
        <v>423392</v>
      </c>
      <c r="B74" s="88" t="s">
        <v>67</v>
      </c>
      <c r="C74" s="72">
        <v>400</v>
      </c>
      <c r="D74" s="68">
        <v>11</v>
      </c>
      <c r="E74" s="81">
        <f t="shared" si="1"/>
        <v>2.75</v>
      </c>
      <c r="G74" s="5"/>
      <c r="H74" s="78"/>
      <c r="K74" s="5"/>
    </row>
    <row r="75" spans="1:11" ht="18">
      <c r="A75" s="45">
        <v>423412</v>
      </c>
      <c r="B75" s="89" t="s">
        <v>126</v>
      </c>
      <c r="C75" s="72">
        <v>390</v>
      </c>
      <c r="D75" s="68"/>
      <c r="E75" s="81">
        <f t="shared" si="1"/>
        <v>0</v>
      </c>
      <c r="G75" s="5"/>
      <c r="H75" s="78"/>
      <c r="K75" s="5"/>
    </row>
    <row r="76" spans="1:11" ht="18">
      <c r="A76" s="45">
        <v>423418</v>
      </c>
      <c r="B76" s="90" t="s">
        <v>215</v>
      </c>
      <c r="C76" s="72">
        <v>204</v>
      </c>
      <c r="D76" s="68">
        <v>132</v>
      </c>
      <c r="E76" s="81">
        <f t="shared" si="1"/>
        <v>64.70588235294117</v>
      </c>
      <c r="G76" s="5"/>
      <c r="H76" s="78"/>
      <c r="K76" s="5"/>
    </row>
    <row r="77" spans="1:11" ht="36">
      <c r="A77" s="45">
        <v>423419</v>
      </c>
      <c r="B77" s="90" t="s">
        <v>172</v>
      </c>
      <c r="C77" s="72">
        <v>4350</v>
      </c>
      <c r="D77" s="68">
        <v>615</v>
      </c>
      <c r="E77" s="81">
        <f t="shared" si="1"/>
        <v>14.13793103448276</v>
      </c>
      <c r="G77" s="5"/>
      <c r="H77" s="78"/>
      <c r="K77" s="5"/>
    </row>
    <row r="78" spans="1:11" ht="18">
      <c r="A78" s="45">
        <v>423422</v>
      </c>
      <c r="B78" s="90" t="s">
        <v>246</v>
      </c>
      <c r="C78" s="72">
        <v>300</v>
      </c>
      <c r="D78" s="68">
        <v>294</v>
      </c>
      <c r="E78" s="81">
        <f t="shared" si="1"/>
        <v>98</v>
      </c>
      <c r="G78" s="5"/>
      <c r="H78" s="77"/>
      <c r="K78" s="5"/>
    </row>
    <row r="79" spans="1:11" ht="18">
      <c r="A79" s="45">
        <v>423432</v>
      </c>
      <c r="B79" s="88" t="s">
        <v>124</v>
      </c>
      <c r="C79" s="72">
        <v>200</v>
      </c>
      <c r="D79" s="68">
        <v>99</v>
      </c>
      <c r="E79" s="81">
        <f t="shared" si="1"/>
        <v>49.5</v>
      </c>
      <c r="G79" s="5"/>
      <c r="H79" s="78"/>
      <c r="K79" s="5"/>
    </row>
    <row r="80" spans="1:11" ht="18">
      <c r="A80" s="45">
        <v>423521</v>
      </c>
      <c r="B80" s="88" t="s">
        <v>68</v>
      </c>
      <c r="C80" s="72">
        <v>750</v>
      </c>
      <c r="D80" s="68">
        <v>407</v>
      </c>
      <c r="E80" s="81">
        <f t="shared" si="1"/>
        <v>54.266666666666666</v>
      </c>
      <c r="G80" s="5"/>
      <c r="H80" s="78"/>
      <c r="K80" s="5"/>
    </row>
    <row r="81" spans="1:11" ht="39.75" customHeight="1">
      <c r="A81" s="46">
        <v>423591</v>
      </c>
      <c r="B81" s="91" t="s">
        <v>233</v>
      </c>
      <c r="C81" s="72">
        <v>2600</v>
      </c>
      <c r="D81" s="68">
        <v>1976</v>
      </c>
      <c r="E81" s="81">
        <f t="shared" si="1"/>
        <v>76</v>
      </c>
      <c r="G81" s="5"/>
      <c r="H81" s="78"/>
      <c r="K81" s="5"/>
    </row>
    <row r="82" spans="1:11" ht="18">
      <c r="A82" s="45">
        <v>423592</v>
      </c>
      <c r="B82" s="88" t="s">
        <v>69</v>
      </c>
      <c r="C82" s="72">
        <v>300</v>
      </c>
      <c r="D82" s="68">
        <v>255</v>
      </c>
      <c r="E82" s="81">
        <f t="shared" si="1"/>
        <v>85</v>
      </c>
      <c r="G82" s="5"/>
      <c r="H82" s="78"/>
      <c r="K82" s="5"/>
    </row>
    <row r="83" spans="1:11" ht="18">
      <c r="A83" s="45">
        <v>4235921</v>
      </c>
      <c r="B83" s="88" t="s">
        <v>70</v>
      </c>
      <c r="C83" s="72">
        <v>4000</v>
      </c>
      <c r="D83" s="68">
        <f>286+8</f>
        <v>294</v>
      </c>
      <c r="E83" s="81">
        <f t="shared" si="1"/>
        <v>7.35</v>
      </c>
      <c r="G83" s="5"/>
      <c r="H83" s="78"/>
      <c r="K83" s="5"/>
    </row>
    <row r="84" spans="1:11" ht="18">
      <c r="A84" s="45">
        <v>4235922</v>
      </c>
      <c r="B84" s="88" t="s">
        <v>71</v>
      </c>
      <c r="C84" s="72">
        <v>600</v>
      </c>
      <c r="D84" s="68">
        <v>124</v>
      </c>
      <c r="E84" s="81">
        <f t="shared" si="1"/>
        <v>20.666666666666668</v>
      </c>
      <c r="G84" s="5"/>
      <c r="H84" s="78"/>
      <c r="K84" s="5"/>
    </row>
    <row r="85" spans="1:11" ht="18">
      <c r="A85" s="45">
        <v>423593</v>
      </c>
      <c r="B85" s="88" t="s">
        <v>144</v>
      </c>
      <c r="C85" s="72">
        <v>303</v>
      </c>
      <c r="D85" s="68">
        <v>0</v>
      </c>
      <c r="E85" s="81">
        <f t="shared" si="1"/>
        <v>0</v>
      </c>
      <c r="G85" s="5"/>
      <c r="H85" s="78"/>
      <c r="K85" s="5"/>
    </row>
    <row r="86" spans="1:11" ht="18">
      <c r="A86" s="45">
        <v>423612</v>
      </c>
      <c r="B86" s="88" t="s">
        <v>231</v>
      </c>
      <c r="C86" s="72">
        <v>150</v>
      </c>
      <c r="D86" s="68">
        <v>20</v>
      </c>
      <c r="E86" s="81">
        <f t="shared" si="1"/>
        <v>13.333333333333334</v>
      </c>
      <c r="G86" s="5"/>
      <c r="H86" s="78"/>
      <c r="K86" s="5"/>
    </row>
    <row r="87" spans="1:11" ht="18">
      <c r="A87" s="45">
        <v>423711</v>
      </c>
      <c r="B87" s="88" t="s">
        <v>72</v>
      </c>
      <c r="C87" s="72">
        <v>200</v>
      </c>
      <c r="D87" s="68">
        <v>26</v>
      </c>
      <c r="E87" s="81">
        <f t="shared" si="1"/>
        <v>13</v>
      </c>
      <c r="G87" s="5"/>
      <c r="H87" s="78"/>
      <c r="K87" s="5"/>
    </row>
    <row r="88" spans="1:11" ht="18">
      <c r="A88" s="45">
        <v>423911</v>
      </c>
      <c r="B88" s="88" t="s">
        <v>220</v>
      </c>
      <c r="C88" s="72">
        <v>300</v>
      </c>
      <c r="D88" s="68">
        <f>78+50</f>
        <v>128</v>
      </c>
      <c r="E88" s="81">
        <f t="shared" si="1"/>
        <v>42.66666666666667</v>
      </c>
      <c r="G88" s="5"/>
      <c r="H88" s="78"/>
      <c r="K88" s="5"/>
    </row>
    <row r="89" spans="1:11" ht="18">
      <c r="A89" s="45">
        <v>4239111</v>
      </c>
      <c r="B89" s="88" t="s">
        <v>73</v>
      </c>
      <c r="C89" s="72">
        <v>1702</v>
      </c>
      <c r="D89" s="68">
        <v>780</v>
      </c>
      <c r="E89" s="81">
        <f t="shared" si="1"/>
        <v>45.82843713278496</v>
      </c>
      <c r="G89" s="5"/>
      <c r="H89" s="78"/>
      <c r="K89" s="5"/>
    </row>
    <row r="90" spans="1:11" ht="18">
      <c r="A90" s="45">
        <v>4239112</v>
      </c>
      <c r="B90" s="88" t="s">
        <v>190</v>
      </c>
      <c r="C90" s="72">
        <v>50</v>
      </c>
      <c r="D90" s="68">
        <v>39</v>
      </c>
      <c r="E90" s="81">
        <f t="shared" si="1"/>
        <v>78</v>
      </c>
      <c r="G90" s="5"/>
      <c r="H90" s="78"/>
      <c r="K90" s="5"/>
    </row>
    <row r="91" spans="1:11" ht="18">
      <c r="A91" s="45">
        <v>4239113</v>
      </c>
      <c r="B91" s="88" t="s">
        <v>191</v>
      </c>
      <c r="C91" s="72">
        <v>50</v>
      </c>
      <c r="D91" s="68"/>
      <c r="E91" s="81">
        <f t="shared" si="1"/>
        <v>0</v>
      </c>
      <c r="G91" s="5"/>
      <c r="H91" s="78"/>
      <c r="K91" s="5"/>
    </row>
    <row r="92" spans="1:11" ht="18">
      <c r="A92" s="44">
        <v>424</v>
      </c>
      <c r="B92" s="87" t="s">
        <v>74</v>
      </c>
      <c r="C92" s="71">
        <f>SUM(C93:C96)</f>
        <v>5843</v>
      </c>
      <c r="D92" s="67">
        <f>D93+D94+D95+D96</f>
        <v>3276</v>
      </c>
      <c r="E92" s="81">
        <f t="shared" si="1"/>
        <v>56.067088824234126</v>
      </c>
      <c r="G92" s="5"/>
      <c r="H92" s="78"/>
      <c r="K92" s="5"/>
    </row>
    <row r="93" spans="1:11" ht="18">
      <c r="A93" s="45">
        <v>424231</v>
      </c>
      <c r="B93" s="88" t="s">
        <v>181</v>
      </c>
      <c r="C93" s="72">
        <v>250</v>
      </c>
      <c r="D93" s="68">
        <v>194</v>
      </c>
      <c r="E93" s="81">
        <f t="shared" si="1"/>
        <v>77.60000000000001</v>
      </c>
      <c r="G93" s="5"/>
      <c r="H93" s="78"/>
      <c r="K93" s="5"/>
    </row>
    <row r="94" spans="1:11" ht="18">
      <c r="A94" s="45">
        <v>424341</v>
      </c>
      <c r="B94" s="88" t="s">
        <v>150</v>
      </c>
      <c r="C94" s="72">
        <v>4497</v>
      </c>
      <c r="D94" s="68">
        <v>2881</v>
      </c>
      <c r="E94" s="81">
        <f t="shared" si="1"/>
        <v>64.0649321770069</v>
      </c>
      <c r="G94" s="5"/>
      <c r="H94" s="78"/>
      <c r="K94" s="5"/>
    </row>
    <row r="95" spans="1:11" ht="18">
      <c r="A95" s="45">
        <v>424351</v>
      </c>
      <c r="B95" s="89" t="s">
        <v>186</v>
      </c>
      <c r="C95" s="72">
        <v>796</v>
      </c>
      <c r="D95" s="68">
        <v>150</v>
      </c>
      <c r="E95" s="81">
        <f t="shared" si="1"/>
        <v>18.84422110552764</v>
      </c>
      <c r="G95" s="5"/>
      <c r="H95" s="78"/>
      <c r="K95" s="5"/>
    </row>
    <row r="96" spans="1:11" ht="18">
      <c r="A96" s="45">
        <v>424911</v>
      </c>
      <c r="B96" s="88" t="s">
        <v>75</v>
      </c>
      <c r="C96" s="72">
        <v>300</v>
      </c>
      <c r="D96" s="68">
        <v>51</v>
      </c>
      <c r="E96" s="81">
        <f t="shared" si="1"/>
        <v>17</v>
      </c>
      <c r="G96" s="5"/>
      <c r="H96" s="78"/>
      <c r="K96" s="5"/>
    </row>
    <row r="97" spans="1:11" ht="18">
      <c r="A97" s="44">
        <v>425</v>
      </c>
      <c r="B97" s="87" t="s">
        <v>192</v>
      </c>
      <c r="C97" s="71">
        <v>19458</v>
      </c>
      <c r="D97" s="67">
        <v>2208</v>
      </c>
      <c r="E97" s="81">
        <f t="shared" si="1"/>
        <v>11.347517730496454</v>
      </c>
      <c r="G97" s="5"/>
      <c r="H97" s="78"/>
      <c r="K97" s="5"/>
    </row>
    <row r="98" spans="1:11" ht="18">
      <c r="A98" s="45">
        <v>425111</v>
      </c>
      <c r="B98" s="88" t="s">
        <v>151</v>
      </c>
      <c r="C98" s="72">
        <v>2850</v>
      </c>
      <c r="D98" s="68"/>
      <c r="E98" s="81">
        <f t="shared" si="1"/>
        <v>0</v>
      </c>
      <c r="G98" s="5"/>
      <c r="H98" s="78"/>
      <c r="K98" s="5"/>
    </row>
    <row r="99" spans="1:11" ht="18">
      <c r="A99" s="45">
        <v>425112</v>
      </c>
      <c r="B99" s="88" t="s">
        <v>76</v>
      </c>
      <c r="C99" s="72">
        <v>450</v>
      </c>
      <c r="D99" s="68"/>
      <c r="E99" s="81">
        <f t="shared" si="1"/>
        <v>0</v>
      </c>
      <c r="G99" s="5"/>
      <c r="H99" s="78"/>
      <c r="K99" s="5"/>
    </row>
    <row r="100" spans="1:11" ht="18">
      <c r="A100" s="45">
        <v>425113</v>
      </c>
      <c r="B100" s="88" t="s">
        <v>77</v>
      </c>
      <c r="C100" s="72">
        <v>1805</v>
      </c>
      <c r="D100" s="68">
        <v>205</v>
      </c>
      <c r="E100" s="81">
        <f t="shared" si="1"/>
        <v>11.357340720221606</v>
      </c>
      <c r="G100" s="5"/>
      <c r="H100" s="78"/>
      <c r="K100" s="5"/>
    </row>
    <row r="101" spans="1:11" ht="18">
      <c r="A101" s="45">
        <v>425114</v>
      </c>
      <c r="B101" s="89" t="s">
        <v>127</v>
      </c>
      <c r="C101" s="72">
        <v>300</v>
      </c>
      <c r="D101" s="68"/>
      <c r="E101" s="81">
        <f t="shared" si="1"/>
        <v>0</v>
      </c>
      <c r="G101" s="5"/>
      <c r="H101" s="78"/>
      <c r="K101" s="5"/>
    </row>
    <row r="102" spans="1:11" ht="18">
      <c r="A102" s="45">
        <v>425115</v>
      </c>
      <c r="B102" s="88" t="s">
        <v>173</v>
      </c>
      <c r="C102" s="72">
        <v>540</v>
      </c>
      <c r="D102" s="68">
        <v>175</v>
      </c>
      <c r="E102" s="81">
        <f t="shared" si="1"/>
        <v>32.407407407407405</v>
      </c>
      <c r="G102" s="5"/>
      <c r="H102" s="78"/>
      <c r="K102" s="5"/>
    </row>
    <row r="103" spans="1:11" ht="18">
      <c r="A103" s="45">
        <v>425116</v>
      </c>
      <c r="B103" s="88" t="s">
        <v>207</v>
      </c>
      <c r="C103" s="72">
        <v>360</v>
      </c>
      <c r="D103" s="68"/>
      <c r="E103" s="81">
        <f t="shared" si="1"/>
        <v>0</v>
      </c>
      <c r="G103" s="5"/>
      <c r="H103" s="78"/>
      <c r="K103" s="5"/>
    </row>
    <row r="104" spans="1:11" ht="18">
      <c r="A104" s="45">
        <v>425117</v>
      </c>
      <c r="B104" s="88" t="s">
        <v>206</v>
      </c>
      <c r="C104" s="72">
        <v>300</v>
      </c>
      <c r="D104" s="68"/>
      <c r="E104" s="81">
        <f t="shared" si="1"/>
        <v>0</v>
      </c>
      <c r="G104" s="5"/>
      <c r="H104" s="78"/>
      <c r="K104" s="5"/>
    </row>
    <row r="105" spans="1:11" ht="18">
      <c r="A105" s="45">
        <v>425118</v>
      </c>
      <c r="B105" s="88" t="s">
        <v>78</v>
      </c>
      <c r="C105" s="72">
        <v>360</v>
      </c>
      <c r="D105" s="68">
        <v>48</v>
      </c>
      <c r="E105" s="81">
        <f t="shared" si="1"/>
        <v>13.333333333333334</v>
      </c>
      <c r="G105" s="5"/>
      <c r="H105" s="78"/>
      <c r="K105" s="5"/>
    </row>
    <row r="106" spans="1:11" ht="18">
      <c r="A106" s="45">
        <v>425119</v>
      </c>
      <c r="B106" s="88" t="s">
        <v>79</v>
      </c>
      <c r="C106" s="72">
        <v>594</v>
      </c>
      <c r="D106" s="68">
        <v>135</v>
      </c>
      <c r="E106" s="81">
        <f t="shared" si="1"/>
        <v>22.727272727272727</v>
      </c>
      <c r="G106" s="5"/>
      <c r="H106" s="78"/>
      <c r="K106" s="5"/>
    </row>
    <row r="107" spans="1:11" ht="18">
      <c r="A107" s="45">
        <v>425191</v>
      </c>
      <c r="B107" s="88" t="s">
        <v>152</v>
      </c>
      <c r="C107" s="72">
        <v>400</v>
      </c>
      <c r="D107" s="68"/>
      <c r="E107" s="81">
        <f t="shared" si="1"/>
        <v>0</v>
      </c>
      <c r="G107" s="5"/>
      <c r="H107" s="78"/>
      <c r="K107" s="5"/>
    </row>
    <row r="108" spans="1:11" ht="18">
      <c r="A108" s="45">
        <v>425211</v>
      </c>
      <c r="B108" s="88" t="s">
        <v>182</v>
      </c>
      <c r="C108" s="72">
        <v>1183</v>
      </c>
      <c r="D108" s="68">
        <v>122</v>
      </c>
      <c r="E108" s="81">
        <f t="shared" si="1"/>
        <v>10.312764158918004</v>
      </c>
      <c r="G108" s="5"/>
      <c r="H108" s="78"/>
      <c r="K108" s="5"/>
    </row>
    <row r="109" spans="1:11" ht="18">
      <c r="A109" s="45">
        <v>425213</v>
      </c>
      <c r="B109" s="88" t="s">
        <v>245</v>
      </c>
      <c r="C109" s="72">
        <v>200</v>
      </c>
      <c r="D109" s="68"/>
      <c r="E109" s="81">
        <f t="shared" si="1"/>
        <v>0</v>
      </c>
      <c r="G109" s="5"/>
      <c r="H109" s="78"/>
      <c r="K109" s="5"/>
    </row>
    <row r="110" spans="1:11" ht="18">
      <c r="A110" s="45">
        <v>425219</v>
      </c>
      <c r="B110" s="88" t="s">
        <v>80</v>
      </c>
      <c r="C110" s="72">
        <v>200</v>
      </c>
      <c r="D110" s="68"/>
      <c r="E110" s="81">
        <f t="shared" si="1"/>
        <v>0</v>
      </c>
      <c r="G110" s="5"/>
      <c r="H110" s="78"/>
      <c r="K110" s="5"/>
    </row>
    <row r="111" spans="1:11" ht="18">
      <c r="A111" s="45">
        <v>425221</v>
      </c>
      <c r="B111" s="88" t="s">
        <v>200</v>
      </c>
      <c r="C111" s="72">
        <v>300</v>
      </c>
      <c r="D111" s="68"/>
      <c r="E111" s="81">
        <f t="shared" si="1"/>
        <v>0</v>
      </c>
      <c r="G111" s="5"/>
      <c r="H111" s="78"/>
      <c r="K111" s="5"/>
    </row>
    <row r="112" spans="1:11" ht="18">
      <c r="A112" s="45">
        <v>425222</v>
      </c>
      <c r="B112" s="88" t="s">
        <v>201</v>
      </c>
      <c r="C112" s="72">
        <v>492</v>
      </c>
      <c r="D112" s="68">
        <v>5</v>
      </c>
      <c r="E112" s="81">
        <f t="shared" si="1"/>
        <v>1.0162601626016259</v>
      </c>
      <c r="G112" s="5"/>
      <c r="H112" s="78"/>
      <c r="K112" s="5"/>
    </row>
    <row r="113" spans="1:11" ht="18">
      <c r="A113" s="45">
        <v>425223</v>
      </c>
      <c r="B113" s="88" t="s">
        <v>211</v>
      </c>
      <c r="C113" s="72">
        <v>240</v>
      </c>
      <c r="D113" s="68">
        <v>28</v>
      </c>
      <c r="E113" s="81">
        <f t="shared" si="1"/>
        <v>11.666666666666666</v>
      </c>
      <c r="G113" s="5"/>
      <c r="H113" s="78"/>
      <c r="K113" s="5"/>
    </row>
    <row r="114" spans="1:11" ht="36">
      <c r="A114" s="45">
        <v>425225</v>
      </c>
      <c r="B114" s="88" t="s">
        <v>202</v>
      </c>
      <c r="C114" s="72">
        <v>140</v>
      </c>
      <c r="D114" s="68">
        <v>43</v>
      </c>
      <c r="E114" s="81">
        <f t="shared" si="1"/>
        <v>30.714285714285715</v>
      </c>
      <c r="G114" s="5"/>
      <c r="H114" s="78"/>
      <c r="K114" s="5"/>
    </row>
    <row r="115" spans="1:11" ht="18">
      <c r="A115" s="45">
        <v>425227</v>
      </c>
      <c r="B115" s="88" t="s">
        <v>203</v>
      </c>
      <c r="C115" s="72">
        <v>0</v>
      </c>
      <c r="D115" s="68"/>
      <c r="E115" s="82" t="s">
        <v>251</v>
      </c>
      <c r="G115" s="5"/>
      <c r="H115" s="78"/>
      <c r="K115" s="5"/>
    </row>
    <row r="116" spans="1:11" ht="18">
      <c r="A116" s="45">
        <v>425229</v>
      </c>
      <c r="B116" s="88" t="s">
        <v>125</v>
      </c>
      <c r="C116" s="72">
        <v>490</v>
      </c>
      <c r="D116" s="68">
        <v>12</v>
      </c>
      <c r="E116" s="81">
        <f t="shared" si="1"/>
        <v>2.4489795918367347</v>
      </c>
      <c r="G116" s="5"/>
      <c r="H116" s="78"/>
      <c r="K116" s="5"/>
    </row>
    <row r="117" spans="1:11" ht="18">
      <c r="A117" s="46">
        <v>425251</v>
      </c>
      <c r="B117" s="88" t="s">
        <v>81</v>
      </c>
      <c r="C117" s="72">
        <v>360</v>
      </c>
      <c r="D117" s="68"/>
      <c r="E117" s="81">
        <f t="shared" si="1"/>
        <v>0</v>
      </c>
      <c r="G117" s="5"/>
      <c r="H117" s="78"/>
      <c r="K117" s="5"/>
    </row>
    <row r="118" spans="1:11" ht="18">
      <c r="A118" s="46">
        <v>425252</v>
      </c>
      <c r="B118" s="88" t="s">
        <v>82</v>
      </c>
      <c r="C118" s="72">
        <v>4344</v>
      </c>
      <c r="D118" s="68">
        <v>578</v>
      </c>
      <c r="E118" s="81">
        <f t="shared" si="1"/>
        <v>13.305709023941068</v>
      </c>
      <c r="G118" s="5"/>
      <c r="H118" s="78"/>
      <c r="K118" s="5"/>
    </row>
    <row r="119" spans="1:11" ht="18">
      <c r="A119" s="45">
        <v>425253</v>
      </c>
      <c r="B119" s="88" t="s">
        <v>204</v>
      </c>
      <c r="C119" s="72">
        <v>1970</v>
      </c>
      <c r="D119" s="68">
        <v>602</v>
      </c>
      <c r="E119" s="81">
        <f t="shared" si="1"/>
        <v>30.558375634517766</v>
      </c>
      <c r="G119" s="5"/>
      <c r="H119" s="78"/>
      <c r="K119" s="5"/>
    </row>
    <row r="120" spans="1:11" ht="18">
      <c r="A120" s="46">
        <v>425281</v>
      </c>
      <c r="B120" s="88" t="s">
        <v>83</v>
      </c>
      <c r="C120" s="72">
        <v>1072</v>
      </c>
      <c r="D120" s="68">
        <v>232</v>
      </c>
      <c r="E120" s="81">
        <f t="shared" si="1"/>
        <v>21.641791044776117</v>
      </c>
      <c r="G120" s="5"/>
      <c r="H120" s="78"/>
      <c r="K120" s="5"/>
    </row>
    <row r="121" spans="1:11" ht="36">
      <c r="A121" s="45">
        <v>425291</v>
      </c>
      <c r="B121" s="88" t="s">
        <v>205</v>
      </c>
      <c r="C121" s="72">
        <v>508</v>
      </c>
      <c r="D121" s="68">
        <v>23</v>
      </c>
      <c r="E121" s="81">
        <f t="shared" si="1"/>
        <v>4.52755905511811</v>
      </c>
      <c r="G121" s="5"/>
      <c r="H121" s="77"/>
      <c r="K121" s="5"/>
    </row>
    <row r="122" spans="1:11" ht="18">
      <c r="A122" s="47">
        <v>426</v>
      </c>
      <c r="B122" s="87" t="s">
        <v>84</v>
      </c>
      <c r="C122" s="73">
        <v>797353</v>
      </c>
      <c r="D122" s="69">
        <v>662702</v>
      </c>
      <c r="E122" s="81">
        <f t="shared" si="1"/>
        <v>83.11274930927706</v>
      </c>
      <c r="G122" s="5"/>
      <c r="H122" s="77"/>
      <c r="K122" s="5"/>
    </row>
    <row r="123" spans="1:11" ht="18">
      <c r="A123" s="45">
        <v>426111</v>
      </c>
      <c r="B123" s="88" t="s">
        <v>85</v>
      </c>
      <c r="C123" s="72">
        <v>3369</v>
      </c>
      <c r="D123" s="68">
        <v>1244</v>
      </c>
      <c r="E123" s="81">
        <f t="shared" si="1"/>
        <v>36.9249035322054</v>
      </c>
      <c r="G123" s="5"/>
      <c r="H123" s="77"/>
      <c r="K123" s="5"/>
    </row>
    <row r="124" spans="1:11" ht="18">
      <c r="A124" s="45">
        <v>426121</v>
      </c>
      <c r="B124" s="91" t="s">
        <v>128</v>
      </c>
      <c r="C124" s="72">
        <v>200</v>
      </c>
      <c r="D124" s="68"/>
      <c r="E124" s="81">
        <f t="shared" si="1"/>
        <v>0</v>
      </c>
      <c r="G124" s="5"/>
      <c r="H124" s="77"/>
      <c r="K124" s="5"/>
    </row>
    <row r="125" spans="1:11" ht="18">
      <c r="A125" s="45">
        <v>426124</v>
      </c>
      <c r="B125" s="88" t="s">
        <v>169</v>
      </c>
      <c r="C125" s="72">
        <v>290</v>
      </c>
      <c r="D125" s="68"/>
      <c r="E125" s="81">
        <f t="shared" si="1"/>
        <v>0</v>
      </c>
      <c r="G125" s="5"/>
      <c r="H125" s="77"/>
      <c r="K125" s="5"/>
    </row>
    <row r="126" spans="1:11" ht="54">
      <c r="A126" s="45">
        <v>426191</v>
      </c>
      <c r="B126" s="92" t="s">
        <v>214</v>
      </c>
      <c r="C126" s="72">
        <v>300</v>
      </c>
      <c r="D126" s="68"/>
      <c r="E126" s="81">
        <f t="shared" si="1"/>
        <v>0</v>
      </c>
      <c r="G126" s="5"/>
      <c r="H126" s="77"/>
      <c r="K126" s="5"/>
    </row>
    <row r="127" spans="1:11" ht="18">
      <c r="A127" s="45">
        <v>426211</v>
      </c>
      <c r="B127" s="88" t="s">
        <v>86</v>
      </c>
      <c r="C127" s="72">
        <v>50</v>
      </c>
      <c r="D127" s="68"/>
      <c r="E127" s="81">
        <f t="shared" si="1"/>
        <v>0</v>
      </c>
      <c r="G127" s="5"/>
      <c r="H127" s="77"/>
      <c r="K127" s="5"/>
    </row>
    <row r="128" spans="1:11" ht="18">
      <c r="A128" s="45">
        <v>426221</v>
      </c>
      <c r="B128" s="88" t="s">
        <v>170</v>
      </c>
      <c r="C128" s="72">
        <v>100</v>
      </c>
      <c r="D128" s="68"/>
      <c r="E128" s="81">
        <f t="shared" si="1"/>
        <v>0</v>
      </c>
      <c r="G128" s="5"/>
      <c r="H128" s="77"/>
      <c r="K128" s="5"/>
    </row>
    <row r="129" spans="1:11" ht="18">
      <c r="A129" s="45">
        <v>426311</v>
      </c>
      <c r="B129" s="88" t="s">
        <v>87</v>
      </c>
      <c r="C129" s="72">
        <v>490</v>
      </c>
      <c r="D129" s="68">
        <v>171</v>
      </c>
      <c r="E129" s="81">
        <f t="shared" si="1"/>
        <v>34.89795918367347</v>
      </c>
      <c r="G129" s="5"/>
      <c r="H129" s="77"/>
      <c r="K129" s="5"/>
    </row>
    <row r="130" spans="1:11" ht="18">
      <c r="A130" s="45">
        <v>426312</v>
      </c>
      <c r="B130" s="88" t="s">
        <v>153</v>
      </c>
      <c r="C130" s="72">
        <v>390</v>
      </c>
      <c r="D130" s="68"/>
      <c r="E130" s="81">
        <f t="shared" si="1"/>
        <v>0</v>
      </c>
      <c r="G130" s="5"/>
      <c r="H130" s="77"/>
      <c r="K130" s="5"/>
    </row>
    <row r="131" spans="1:11" ht="18">
      <c r="A131" s="45">
        <v>426411</v>
      </c>
      <c r="B131" s="88" t="s">
        <v>171</v>
      </c>
      <c r="C131" s="72">
        <v>3480</v>
      </c>
      <c r="D131" s="68">
        <v>1267</v>
      </c>
      <c r="E131" s="81">
        <f aca="true" t="shared" si="2" ref="E131:E195">D131/C131*100</f>
        <v>36.4080459770115</v>
      </c>
      <c r="G131" s="5"/>
      <c r="H131" s="77"/>
      <c r="K131" s="5"/>
    </row>
    <row r="132" spans="1:11" ht="18">
      <c r="A132" s="45">
        <v>426413</v>
      </c>
      <c r="B132" s="88" t="s">
        <v>88</v>
      </c>
      <c r="C132" s="72">
        <v>490</v>
      </c>
      <c r="D132" s="68"/>
      <c r="E132" s="81">
        <f t="shared" si="2"/>
        <v>0</v>
      </c>
      <c r="G132" s="5"/>
      <c r="H132" s="77"/>
      <c r="K132" s="5"/>
    </row>
    <row r="133" spans="1:11" ht="18">
      <c r="A133" s="45">
        <v>426491</v>
      </c>
      <c r="B133" s="88" t="s">
        <v>89</v>
      </c>
      <c r="C133" s="72">
        <v>490</v>
      </c>
      <c r="D133" s="68">
        <v>76</v>
      </c>
      <c r="E133" s="81">
        <f t="shared" si="2"/>
        <v>15.510204081632653</v>
      </c>
      <c r="G133" s="5"/>
      <c r="H133" s="77"/>
      <c r="K133" s="5"/>
    </row>
    <row r="134" spans="1:11" ht="18">
      <c r="A134" s="45">
        <v>426531</v>
      </c>
      <c r="B134" s="91" t="s">
        <v>129</v>
      </c>
      <c r="C134" s="72">
        <v>300</v>
      </c>
      <c r="D134" s="68">
        <v>229</v>
      </c>
      <c r="E134" s="81">
        <f t="shared" si="2"/>
        <v>76.33333333333333</v>
      </c>
      <c r="G134" s="5"/>
      <c r="H134" s="77"/>
      <c r="K134" s="5"/>
    </row>
    <row r="135" spans="1:11" ht="18">
      <c r="A135" s="45">
        <v>426541</v>
      </c>
      <c r="B135" s="91" t="s">
        <v>130</v>
      </c>
      <c r="C135" s="72">
        <v>300</v>
      </c>
      <c r="D135" s="68"/>
      <c r="E135" s="81">
        <f t="shared" si="2"/>
        <v>0</v>
      </c>
      <c r="G135" s="5"/>
      <c r="H135" s="77"/>
      <c r="K135" s="5"/>
    </row>
    <row r="136" spans="1:11" ht="18">
      <c r="A136" s="45">
        <v>426591</v>
      </c>
      <c r="B136" s="91" t="s">
        <v>154</v>
      </c>
      <c r="C136" s="72">
        <v>340</v>
      </c>
      <c r="D136" s="68"/>
      <c r="E136" s="81">
        <f t="shared" si="2"/>
        <v>0</v>
      </c>
      <c r="G136" s="5"/>
      <c r="H136" s="77"/>
      <c r="K136" s="5"/>
    </row>
    <row r="137" spans="1:11" ht="18">
      <c r="A137" s="45">
        <v>426711</v>
      </c>
      <c r="B137" s="88" t="s">
        <v>155</v>
      </c>
      <c r="C137" s="72">
        <v>2282</v>
      </c>
      <c r="D137" s="68">
        <v>680</v>
      </c>
      <c r="E137" s="81">
        <f t="shared" si="2"/>
        <v>29.798422436459248</v>
      </c>
      <c r="G137" s="5"/>
      <c r="H137" s="77"/>
      <c r="K137" s="5"/>
    </row>
    <row r="138" spans="1:11" ht="18">
      <c r="A138" s="45">
        <v>4267111</v>
      </c>
      <c r="B138" s="88" t="s">
        <v>156</v>
      </c>
      <c r="C138" s="72">
        <v>2043</v>
      </c>
      <c r="D138" s="68">
        <v>3</v>
      </c>
      <c r="E138" s="81">
        <f t="shared" si="2"/>
        <v>0.14684287812041116</v>
      </c>
      <c r="G138" s="5"/>
      <c r="H138" s="77"/>
      <c r="K138" s="5"/>
    </row>
    <row r="139" spans="1:11" ht="18">
      <c r="A139" s="45">
        <v>4267112</v>
      </c>
      <c r="B139" s="88" t="s">
        <v>90</v>
      </c>
      <c r="C139" s="72">
        <v>1020</v>
      </c>
      <c r="D139" s="68">
        <v>295</v>
      </c>
      <c r="E139" s="81">
        <f t="shared" si="2"/>
        <v>28.921568627450984</v>
      </c>
      <c r="G139" s="5"/>
      <c r="H139" s="77"/>
      <c r="K139" s="5"/>
    </row>
    <row r="140" spans="1:11" ht="18">
      <c r="A140" s="45">
        <v>4267113</v>
      </c>
      <c r="B140" s="88" t="s">
        <v>157</v>
      </c>
      <c r="C140" s="72">
        <v>0</v>
      </c>
      <c r="D140" s="68"/>
      <c r="E140" s="82" t="s">
        <v>251</v>
      </c>
      <c r="G140" s="5"/>
      <c r="H140" s="77"/>
      <c r="K140" s="5"/>
    </row>
    <row r="141" spans="1:11" ht="18">
      <c r="A141" s="45">
        <v>426721</v>
      </c>
      <c r="B141" s="91" t="s">
        <v>131</v>
      </c>
      <c r="C141" s="72">
        <v>18773</v>
      </c>
      <c r="D141" s="68">
        <v>10341</v>
      </c>
      <c r="E141" s="81">
        <f t="shared" si="2"/>
        <v>55.08442976615352</v>
      </c>
      <c r="G141" s="5"/>
      <c r="H141" s="77"/>
      <c r="K141" s="5"/>
    </row>
    <row r="142" spans="1:11" ht="36">
      <c r="A142" s="45">
        <v>426731</v>
      </c>
      <c r="B142" s="91" t="s">
        <v>237</v>
      </c>
      <c r="C142" s="72">
        <v>727001</v>
      </c>
      <c r="D142" s="68">
        <v>636559</v>
      </c>
      <c r="E142" s="81">
        <f t="shared" si="2"/>
        <v>87.5595769469368</v>
      </c>
      <c r="G142" s="5"/>
      <c r="H142" s="77"/>
      <c r="K142" s="5"/>
    </row>
    <row r="143" spans="1:11" ht="18">
      <c r="A143" s="45">
        <v>426741</v>
      </c>
      <c r="B143" s="91" t="s">
        <v>132</v>
      </c>
      <c r="C143" s="72">
        <v>10414</v>
      </c>
      <c r="D143" s="68">
        <v>2803</v>
      </c>
      <c r="E143" s="81">
        <f t="shared" si="2"/>
        <v>26.915690416746685</v>
      </c>
      <c r="G143" s="5"/>
      <c r="H143" s="77"/>
      <c r="K143" s="5"/>
    </row>
    <row r="144" spans="1:11" ht="18">
      <c r="A144" s="45">
        <v>426751</v>
      </c>
      <c r="B144" s="91" t="s">
        <v>177</v>
      </c>
      <c r="C144" s="72">
        <v>50</v>
      </c>
      <c r="D144" s="68">
        <v>11</v>
      </c>
      <c r="E144" s="81">
        <f t="shared" si="2"/>
        <v>22</v>
      </c>
      <c r="G144" s="5"/>
      <c r="H144" s="77"/>
      <c r="K144" s="5"/>
    </row>
    <row r="145" spans="1:11" ht="72">
      <c r="A145" s="45">
        <v>426791</v>
      </c>
      <c r="B145" s="91" t="s">
        <v>158</v>
      </c>
      <c r="C145" s="72">
        <v>1702</v>
      </c>
      <c r="D145" s="68">
        <v>907</v>
      </c>
      <c r="E145" s="81">
        <f t="shared" si="2"/>
        <v>53.29024676850764</v>
      </c>
      <c r="G145" s="5"/>
      <c r="H145" s="77"/>
      <c r="K145" s="5"/>
    </row>
    <row r="146" spans="1:11" ht="18">
      <c r="A146" s="45">
        <v>4267911</v>
      </c>
      <c r="B146" s="88" t="s">
        <v>159</v>
      </c>
      <c r="C146" s="72">
        <v>1624</v>
      </c>
      <c r="D146" s="68">
        <v>1040</v>
      </c>
      <c r="E146" s="81">
        <f t="shared" si="2"/>
        <v>64.03940886699507</v>
      </c>
      <c r="G146" s="5"/>
      <c r="H146" s="77"/>
      <c r="K146" s="5"/>
    </row>
    <row r="147" spans="1:11" ht="18">
      <c r="A147" s="45">
        <v>4267912</v>
      </c>
      <c r="B147" s="88" t="s">
        <v>160</v>
      </c>
      <c r="C147" s="72">
        <v>500</v>
      </c>
      <c r="D147" s="68">
        <v>134</v>
      </c>
      <c r="E147" s="81">
        <f t="shared" si="2"/>
        <v>26.8</v>
      </c>
      <c r="G147" s="5"/>
      <c r="H147" s="77"/>
      <c r="K147" s="5"/>
    </row>
    <row r="148" spans="1:11" ht="18">
      <c r="A148" s="45">
        <v>4267913</v>
      </c>
      <c r="B148" s="88" t="s">
        <v>145</v>
      </c>
      <c r="C148" s="72">
        <v>832</v>
      </c>
      <c r="D148" s="68">
        <v>264</v>
      </c>
      <c r="E148" s="81">
        <f t="shared" si="2"/>
        <v>31.73076923076923</v>
      </c>
      <c r="G148" s="5"/>
      <c r="H148" s="77"/>
      <c r="K148" s="5"/>
    </row>
    <row r="149" spans="1:11" ht="18">
      <c r="A149" s="45">
        <v>4267914</v>
      </c>
      <c r="B149" s="88" t="s">
        <v>91</v>
      </c>
      <c r="C149" s="72">
        <v>1000</v>
      </c>
      <c r="D149" s="68">
        <v>219</v>
      </c>
      <c r="E149" s="81">
        <f t="shared" si="2"/>
        <v>21.9</v>
      </c>
      <c r="G149" s="5"/>
      <c r="H149" s="77"/>
      <c r="K149" s="5"/>
    </row>
    <row r="150" spans="1:11" ht="18">
      <c r="A150" s="45">
        <v>4267915</v>
      </c>
      <c r="B150" s="88" t="s">
        <v>161</v>
      </c>
      <c r="C150" s="72">
        <v>340</v>
      </c>
      <c r="D150" s="68">
        <v>25</v>
      </c>
      <c r="E150" s="81">
        <f t="shared" si="2"/>
        <v>7.352941176470589</v>
      </c>
      <c r="G150" s="5"/>
      <c r="H150" s="77"/>
      <c r="K150" s="5"/>
    </row>
    <row r="151" spans="1:11" ht="18">
      <c r="A151" s="45">
        <v>4267916</v>
      </c>
      <c r="B151" s="88" t="s">
        <v>162</v>
      </c>
      <c r="C151" s="72">
        <v>5664</v>
      </c>
      <c r="D151" s="68">
        <v>1993</v>
      </c>
      <c r="E151" s="81">
        <f t="shared" si="2"/>
        <v>35.18714689265537</v>
      </c>
      <c r="G151" s="5"/>
      <c r="H151" s="77"/>
      <c r="K151" s="5"/>
    </row>
    <row r="152" spans="1:11" ht="18">
      <c r="A152" s="45">
        <v>4267917</v>
      </c>
      <c r="B152" s="88" t="s">
        <v>163</v>
      </c>
      <c r="C152" s="72">
        <v>7285</v>
      </c>
      <c r="D152" s="68">
        <v>2273</v>
      </c>
      <c r="E152" s="81">
        <f t="shared" si="2"/>
        <v>31.201098146877143</v>
      </c>
      <c r="G152" s="5"/>
      <c r="H152" s="77"/>
      <c r="K152" s="5"/>
    </row>
    <row r="153" spans="1:11" ht="18">
      <c r="A153" s="45">
        <v>426811</v>
      </c>
      <c r="B153" s="88" t="s">
        <v>208</v>
      </c>
      <c r="C153" s="72">
        <v>1003</v>
      </c>
      <c r="D153" s="68">
        <v>341</v>
      </c>
      <c r="E153" s="81">
        <f t="shared" si="2"/>
        <v>33.99800598205383</v>
      </c>
      <c r="G153" s="5"/>
      <c r="H153" s="77"/>
      <c r="K153" s="5"/>
    </row>
    <row r="154" spans="1:11" ht="36">
      <c r="A154" s="45">
        <v>426812</v>
      </c>
      <c r="B154" s="91" t="s">
        <v>135</v>
      </c>
      <c r="C154" s="72">
        <v>200</v>
      </c>
      <c r="D154" s="68"/>
      <c r="E154" s="81">
        <f t="shared" si="2"/>
        <v>0</v>
      </c>
      <c r="G154" s="5"/>
      <c r="H154" s="77"/>
      <c r="K154" s="5"/>
    </row>
    <row r="155" spans="1:11" ht="18">
      <c r="A155" s="45">
        <v>426819</v>
      </c>
      <c r="B155" s="91" t="s">
        <v>166</v>
      </c>
      <c r="C155" s="72">
        <v>200</v>
      </c>
      <c r="D155" s="68"/>
      <c r="E155" s="81">
        <f t="shared" si="2"/>
        <v>0</v>
      </c>
      <c r="G155" s="5"/>
      <c r="H155" s="77"/>
      <c r="K155" s="5"/>
    </row>
    <row r="156" spans="1:11" ht="18">
      <c r="A156" s="45">
        <v>426821</v>
      </c>
      <c r="B156" s="93" t="s">
        <v>209</v>
      </c>
      <c r="C156" s="72">
        <v>607</v>
      </c>
      <c r="D156" s="68">
        <v>203</v>
      </c>
      <c r="E156" s="81">
        <f t="shared" si="2"/>
        <v>33.44316309719934</v>
      </c>
      <c r="G156" s="5"/>
      <c r="H156" s="77"/>
      <c r="K156" s="5"/>
    </row>
    <row r="157" spans="1:11" ht="36">
      <c r="A157" s="45">
        <v>426822</v>
      </c>
      <c r="B157" s="93" t="s">
        <v>164</v>
      </c>
      <c r="C157" s="72">
        <v>1116</v>
      </c>
      <c r="D157" s="68">
        <v>464</v>
      </c>
      <c r="E157" s="81">
        <f t="shared" si="2"/>
        <v>41.57706093189964</v>
      </c>
      <c r="G157" s="5"/>
      <c r="H157" s="77"/>
      <c r="K157" s="5"/>
    </row>
    <row r="158" spans="1:11" ht="36">
      <c r="A158" s="45">
        <v>426829</v>
      </c>
      <c r="B158" s="93" t="s">
        <v>165</v>
      </c>
      <c r="C158" s="72">
        <v>100</v>
      </c>
      <c r="D158" s="68">
        <v>20</v>
      </c>
      <c r="E158" s="81">
        <f t="shared" si="2"/>
        <v>20</v>
      </c>
      <c r="G158" s="5"/>
      <c r="H158" s="77"/>
      <c r="K158" s="5"/>
    </row>
    <row r="159" spans="1:11" ht="36">
      <c r="A159" s="45">
        <v>426911</v>
      </c>
      <c r="B159" s="88" t="s">
        <v>217</v>
      </c>
      <c r="C159" s="72">
        <v>408</v>
      </c>
      <c r="D159" s="68">
        <v>160</v>
      </c>
      <c r="E159" s="81">
        <f t="shared" si="2"/>
        <v>39.21568627450981</v>
      </c>
      <c r="G159" s="5"/>
      <c r="H159" s="79"/>
      <c r="K159" s="5"/>
    </row>
    <row r="160" spans="1:11" ht="18">
      <c r="A160" s="45">
        <v>426912</v>
      </c>
      <c r="B160" s="91" t="s">
        <v>133</v>
      </c>
      <c r="C160" s="72">
        <v>570</v>
      </c>
      <c r="D160" s="68">
        <v>343</v>
      </c>
      <c r="E160" s="81">
        <f t="shared" si="2"/>
        <v>60.175438596491226</v>
      </c>
      <c r="G160" s="5"/>
      <c r="H160" s="77"/>
      <c r="K160" s="5"/>
    </row>
    <row r="161" spans="1:11" ht="18">
      <c r="A161" s="45">
        <v>426913</v>
      </c>
      <c r="B161" s="91" t="s">
        <v>136</v>
      </c>
      <c r="C161" s="72">
        <v>408</v>
      </c>
      <c r="D161" s="68">
        <v>93</v>
      </c>
      <c r="E161" s="81">
        <f t="shared" si="2"/>
        <v>22.794117647058822</v>
      </c>
      <c r="G161" s="5"/>
      <c r="H161" s="77"/>
      <c r="K161" s="5"/>
    </row>
    <row r="162" spans="1:11" ht="18">
      <c r="A162" s="45">
        <v>426914</v>
      </c>
      <c r="B162" s="91" t="s">
        <v>134</v>
      </c>
      <c r="C162" s="72">
        <v>100</v>
      </c>
      <c r="D162" s="68">
        <v>17</v>
      </c>
      <c r="E162" s="81">
        <f t="shared" si="2"/>
        <v>17</v>
      </c>
      <c r="G162" s="5"/>
      <c r="H162" s="77"/>
      <c r="K162" s="5"/>
    </row>
    <row r="163" spans="1:11" ht="18">
      <c r="A163" s="45">
        <v>426915</v>
      </c>
      <c r="B163" s="91" t="s">
        <v>218</v>
      </c>
      <c r="C163" s="72">
        <v>468</v>
      </c>
      <c r="D163" s="68">
        <v>85</v>
      </c>
      <c r="E163" s="81">
        <f t="shared" si="2"/>
        <v>18.162393162393162</v>
      </c>
      <c r="G163" s="5"/>
      <c r="H163" s="77"/>
      <c r="K163" s="5"/>
    </row>
    <row r="164" spans="1:11" ht="37.5" customHeight="1">
      <c r="A164" s="45">
        <v>426919</v>
      </c>
      <c r="B164" s="91" t="s">
        <v>167</v>
      </c>
      <c r="C164" s="72">
        <v>1054</v>
      </c>
      <c r="D164" s="68">
        <v>442</v>
      </c>
      <c r="E164" s="81">
        <f t="shared" si="2"/>
        <v>41.935483870967744</v>
      </c>
      <c r="G164" s="5"/>
      <c r="H164" s="77"/>
      <c r="K164" s="5"/>
    </row>
    <row r="165" spans="1:11" ht="18">
      <c r="A165" s="47">
        <v>44</v>
      </c>
      <c r="B165" s="87" t="s">
        <v>92</v>
      </c>
      <c r="C165" s="73">
        <f>C166</f>
        <v>400</v>
      </c>
      <c r="D165" s="69">
        <v>7</v>
      </c>
      <c r="E165" s="81">
        <f t="shared" si="2"/>
        <v>1.7500000000000002</v>
      </c>
      <c r="G165" s="5"/>
      <c r="H165" s="77"/>
      <c r="K165" s="5"/>
    </row>
    <row r="166" spans="1:11" ht="18">
      <c r="A166" s="47">
        <v>444</v>
      </c>
      <c r="B166" s="87" t="s">
        <v>93</v>
      </c>
      <c r="C166" s="73">
        <f>C167+C168</f>
        <v>400</v>
      </c>
      <c r="D166" s="69">
        <v>7</v>
      </c>
      <c r="E166" s="81">
        <f t="shared" si="2"/>
        <v>1.7500000000000002</v>
      </c>
      <c r="G166" s="5"/>
      <c r="H166" s="77"/>
      <c r="K166" s="5"/>
    </row>
    <row r="167" spans="1:11" ht="18">
      <c r="A167" s="46">
        <v>444111</v>
      </c>
      <c r="B167" s="88" t="s">
        <v>94</v>
      </c>
      <c r="C167" s="72">
        <v>100</v>
      </c>
      <c r="D167" s="68">
        <v>6</v>
      </c>
      <c r="E167" s="81">
        <f t="shared" si="2"/>
        <v>6</v>
      </c>
      <c r="G167" s="5"/>
      <c r="H167" s="77"/>
      <c r="K167" s="5"/>
    </row>
    <row r="168" spans="1:11" ht="18">
      <c r="A168" s="46">
        <v>444211</v>
      </c>
      <c r="B168" s="88" t="s">
        <v>95</v>
      </c>
      <c r="C168" s="72">
        <v>300</v>
      </c>
      <c r="D168" s="68">
        <v>1</v>
      </c>
      <c r="E168" s="81">
        <f t="shared" si="2"/>
        <v>0.33333333333333337</v>
      </c>
      <c r="G168" s="5"/>
      <c r="H168" s="77"/>
      <c r="K168" s="5"/>
    </row>
    <row r="169" spans="1:11" ht="18">
      <c r="A169" s="47">
        <v>48</v>
      </c>
      <c r="B169" s="87" t="s">
        <v>96</v>
      </c>
      <c r="C169" s="71">
        <f>C170+C178</f>
        <v>3245</v>
      </c>
      <c r="D169" s="67">
        <v>1039</v>
      </c>
      <c r="E169" s="81">
        <f t="shared" si="2"/>
        <v>32.01848998459168</v>
      </c>
      <c r="F169" s="101"/>
      <c r="G169" s="5"/>
      <c r="K169" s="5"/>
    </row>
    <row r="170" spans="1:11" ht="18">
      <c r="A170" s="44">
        <v>482</v>
      </c>
      <c r="B170" s="87" t="s">
        <v>239</v>
      </c>
      <c r="C170" s="71">
        <f>SUM(C171:C177)</f>
        <v>1900</v>
      </c>
      <c r="D170" s="67">
        <v>321</v>
      </c>
      <c r="E170" s="81">
        <f t="shared" si="2"/>
        <v>16.894736842105264</v>
      </c>
      <c r="G170" s="5"/>
      <c r="H170" s="61"/>
      <c r="K170" s="5"/>
    </row>
    <row r="171" spans="1:11" ht="18">
      <c r="A171" s="46">
        <v>482141</v>
      </c>
      <c r="B171" s="88" t="s">
        <v>97</v>
      </c>
      <c r="C171" s="72">
        <v>200</v>
      </c>
      <c r="D171" s="68">
        <v>4</v>
      </c>
      <c r="E171" s="81">
        <f t="shared" si="2"/>
        <v>2</v>
      </c>
      <c r="G171" s="5"/>
      <c r="H171" s="61"/>
      <c r="K171" s="5"/>
    </row>
    <row r="172" spans="1:11" ht="18">
      <c r="A172" s="46">
        <v>482211</v>
      </c>
      <c r="B172" s="88" t="s">
        <v>98</v>
      </c>
      <c r="C172" s="72">
        <v>150</v>
      </c>
      <c r="D172" s="68">
        <v>132</v>
      </c>
      <c r="E172" s="81">
        <f t="shared" si="2"/>
        <v>88</v>
      </c>
      <c r="G172" s="5"/>
      <c r="H172" s="61"/>
      <c r="K172" s="5"/>
    </row>
    <row r="173" spans="1:11" ht="18">
      <c r="A173" s="46">
        <v>482241</v>
      </c>
      <c r="B173" s="88" t="s">
        <v>99</v>
      </c>
      <c r="C173" s="72">
        <v>100</v>
      </c>
      <c r="D173" s="68">
        <v>16</v>
      </c>
      <c r="E173" s="81">
        <f t="shared" si="2"/>
        <v>16</v>
      </c>
      <c r="G173" s="5"/>
      <c r="H173" s="61"/>
      <c r="K173" s="5"/>
    </row>
    <row r="174" spans="1:11" ht="18">
      <c r="A174" s="45">
        <v>482251</v>
      </c>
      <c r="B174" s="88" t="s">
        <v>100</v>
      </c>
      <c r="C174" s="72">
        <v>1000</v>
      </c>
      <c r="D174" s="68">
        <v>159</v>
      </c>
      <c r="E174" s="81">
        <f t="shared" si="2"/>
        <v>15.9</v>
      </c>
      <c r="G174" s="5"/>
      <c r="H174" s="61"/>
      <c r="K174" s="5"/>
    </row>
    <row r="175" spans="1:11" ht="18">
      <c r="A175" s="45">
        <v>482294</v>
      </c>
      <c r="B175" s="88" t="s">
        <v>101</v>
      </c>
      <c r="C175" s="72">
        <v>400</v>
      </c>
      <c r="D175" s="68">
        <v>2</v>
      </c>
      <c r="E175" s="81">
        <f t="shared" si="2"/>
        <v>0.5</v>
      </c>
      <c r="G175" s="5"/>
      <c r="H175" s="61"/>
      <c r="K175" s="5"/>
    </row>
    <row r="176" spans="1:11" ht="18">
      <c r="A176" s="45">
        <v>482321</v>
      </c>
      <c r="B176" s="88" t="s">
        <v>98</v>
      </c>
      <c r="C176" s="72"/>
      <c r="D176" s="68">
        <v>8</v>
      </c>
      <c r="E176" s="81"/>
      <c r="G176" s="5"/>
      <c r="H176" s="61"/>
      <c r="K176" s="5"/>
    </row>
    <row r="177" spans="1:11" ht="18">
      <c r="A177" s="45">
        <v>482341</v>
      </c>
      <c r="B177" s="88" t="s">
        <v>102</v>
      </c>
      <c r="C177" s="72">
        <v>50</v>
      </c>
      <c r="D177" s="68"/>
      <c r="E177" s="81">
        <f t="shared" si="2"/>
        <v>0</v>
      </c>
      <c r="G177" s="5"/>
      <c r="K177" s="5"/>
    </row>
    <row r="178" spans="1:11" ht="18">
      <c r="A178" s="47">
        <v>483</v>
      </c>
      <c r="B178" s="94" t="s">
        <v>139</v>
      </c>
      <c r="C178" s="71">
        <f>C179+C180+C181</f>
        <v>1345</v>
      </c>
      <c r="D178" s="67">
        <v>718</v>
      </c>
      <c r="E178" s="81">
        <f t="shared" si="2"/>
        <v>53.38289962825279</v>
      </c>
      <c r="G178" s="5"/>
      <c r="K178" s="5"/>
    </row>
    <row r="179" spans="1:11" ht="18">
      <c r="A179" s="45">
        <v>483111</v>
      </c>
      <c r="B179" s="88" t="s">
        <v>103</v>
      </c>
      <c r="C179" s="72">
        <v>100</v>
      </c>
      <c r="D179" s="68"/>
      <c r="E179" s="81">
        <f t="shared" si="2"/>
        <v>0</v>
      </c>
      <c r="G179" s="5"/>
      <c r="K179" s="5"/>
    </row>
    <row r="180" spans="1:11" ht="18">
      <c r="A180" s="45">
        <v>483112</v>
      </c>
      <c r="B180" s="88" t="s">
        <v>121</v>
      </c>
      <c r="C180" s="72">
        <v>300</v>
      </c>
      <c r="D180" s="68"/>
      <c r="E180" s="81">
        <f t="shared" si="2"/>
        <v>0</v>
      </c>
      <c r="G180" s="5"/>
      <c r="K180" s="5"/>
    </row>
    <row r="181" spans="1:11" ht="18">
      <c r="A181" s="45">
        <v>483113</v>
      </c>
      <c r="B181" s="88" t="s">
        <v>238</v>
      </c>
      <c r="C181" s="72">
        <v>945</v>
      </c>
      <c r="D181" s="68">
        <v>718</v>
      </c>
      <c r="E181" s="81">
        <f t="shared" si="2"/>
        <v>75.97883597883597</v>
      </c>
      <c r="G181" s="5"/>
      <c r="K181" s="5"/>
    </row>
    <row r="182" spans="1:11" ht="24.75" customHeight="1">
      <c r="A182" s="44">
        <v>5</v>
      </c>
      <c r="B182" s="87" t="s">
        <v>104</v>
      </c>
      <c r="C182" s="73">
        <f>C183</f>
        <v>10299</v>
      </c>
      <c r="D182" s="69">
        <v>1334</v>
      </c>
      <c r="E182" s="81">
        <f t="shared" si="2"/>
        <v>12.952713855714146</v>
      </c>
      <c r="G182" s="5"/>
      <c r="K182" s="5"/>
    </row>
    <row r="183" spans="1:11" ht="24.75" customHeight="1">
      <c r="A183" s="44">
        <v>51</v>
      </c>
      <c r="B183" s="87" t="s">
        <v>105</v>
      </c>
      <c r="C183" s="73">
        <f>C184+C202</f>
        <v>10299</v>
      </c>
      <c r="D183" s="69">
        <v>1334</v>
      </c>
      <c r="E183" s="81">
        <f t="shared" si="2"/>
        <v>12.952713855714146</v>
      </c>
      <c r="G183" s="5"/>
      <c r="K183" s="5"/>
    </row>
    <row r="184" spans="1:11" ht="18">
      <c r="A184" s="44">
        <v>512</v>
      </c>
      <c r="B184" s="87" t="s">
        <v>106</v>
      </c>
      <c r="C184" s="73">
        <f>SUM(C185:C201)</f>
        <v>8699</v>
      </c>
      <c r="D184" s="69">
        <v>1122</v>
      </c>
      <c r="E184" s="81">
        <f t="shared" si="2"/>
        <v>12.898034256811128</v>
      </c>
      <c r="G184" s="5"/>
      <c r="K184" s="5"/>
    </row>
    <row r="185" spans="1:11" ht="18">
      <c r="A185" s="45">
        <v>512111</v>
      </c>
      <c r="B185" s="88" t="s">
        <v>230</v>
      </c>
      <c r="C185" s="72">
        <v>1500</v>
      </c>
      <c r="D185" s="68">
        <v>487</v>
      </c>
      <c r="E185" s="81">
        <f t="shared" si="2"/>
        <v>32.46666666666667</v>
      </c>
      <c r="G185" s="5"/>
      <c r="K185" s="5"/>
    </row>
    <row r="186" spans="1:11" ht="18">
      <c r="A186" s="45">
        <v>512211</v>
      </c>
      <c r="B186" s="88" t="s">
        <v>107</v>
      </c>
      <c r="C186" s="72">
        <v>300</v>
      </c>
      <c r="D186" s="68">
        <v>20</v>
      </c>
      <c r="E186" s="81">
        <f t="shared" si="2"/>
        <v>6.666666666666667</v>
      </c>
      <c r="G186" s="5"/>
      <c r="K186" s="5"/>
    </row>
    <row r="187" spans="1:11" ht="18">
      <c r="A187" s="45">
        <v>512212</v>
      </c>
      <c r="B187" s="88" t="s">
        <v>185</v>
      </c>
      <c r="C187" s="72">
        <v>300</v>
      </c>
      <c r="D187" s="68">
        <v>70</v>
      </c>
      <c r="E187" s="81">
        <f t="shared" si="2"/>
        <v>23.333333333333332</v>
      </c>
      <c r="G187" s="5"/>
      <c r="K187" s="5"/>
    </row>
    <row r="188" spans="1:11" ht="18">
      <c r="A188" s="45">
        <v>512221</v>
      </c>
      <c r="B188" s="88" t="s">
        <v>108</v>
      </c>
      <c r="C188" s="72">
        <v>600</v>
      </c>
      <c r="D188" s="68"/>
      <c r="E188" s="81">
        <f t="shared" si="2"/>
        <v>0</v>
      </c>
      <c r="G188" s="5"/>
      <c r="K188" s="5"/>
    </row>
    <row r="189" spans="1:11" ht="18">
      <c r="A189" s="45">
        <v>512222</v>
      </c>
      <c r="B189" s="88" t="s">
        <v>109</v>
      </c>
      <c r="C189" s="72">
        <v>500</v>
      </c>
      <c r="D189" s="68"/>
      <c r="E189" s="81">
        <f t="shared" si="2"/>
        <v>0</v>
      </c>
      <c r="G189" s="5"/>
      <c r="K189" s="5"/>
    </row>
    <row r="190" spans="1:11" ht="36">
      <c r="A190" s="45">
        <v>512231</v>
      </c>
      <c r="B190" s="88" t="s">
        <v>110</v>
      </c>
      <c r="C190" s="72">
        <v>600</v>
      </c>
      <c r="D190" s="68"/>
      <c r="E190" s="81">
        <f t="shared" si="2"/>
        <v>0</v>
      </c>
      <c r="G190" s="5"/>
      <c r="K190" s="5"/>
    </row>
    <row r="191" spans="1:11" ht="18">
      <c r="A191" s="45">
        <v>512232</v>
      </c>
      <c r="B191" s="88" t="s">
        <v>111</v>
      </c>
      <c r="C191" s="72">
        <v>100</v>
      </c>
      <c r="D191" s="68">
        <v>23</v>
      </c>
      <c r="E191" s="81">
        <f t="shared" si="2"/>
        <v>23</v>
      </c>
      <c r="G191" s="5"/>
      <c r="K191" s="5"/>
    </row>
    <row r="192" spans="1:11" ht="18">
      <c r="A192" s="45">
        <v>512233</v>
      </c>
      <c r="B192" s="88" t="s">
        <v>112</v>
      </c>
      <c r="C192" s="72">
        <v>100</v>
      </c>
      <c r="D192" s="68"/>
      <c r="E192" s="81">
        <f t="shared" si="2"/>
        <v>0</v>
      </c>
      <c r="G192" s="5"/>
      <c r="K192" s="5"/>
    </row>
    <row r="193" spans="1:11" ht="18">
      <c r="A193" s="45">
        <v>512241</v>
      </c>
      <c r="B193" s="88" t="s">
        <v>174</v>
      </c>
      <c r="C193" s="72">
        <v>200</v>
      </c>
      <c r="D193" s="68"/>
      <c r="E193" s="81">
        <f t="shared" si="2"/>
        <v>0</v>
      </c>
      <c r="G193" s="5"/>
      <c r="K193" s="5"/>
    </row>
    <row r="194" spans="1:11" ht="18">
      <c r="A194" s="45">
        <v>512242</v>
      </c>
      <c r="B194" s="88" t="s">
        <v>113</v>
      </c>
      <c r="C194" s="72">
        <v>100</v>
      </c>
      <c r="D194" s="68"/>
      <c r="E194" s="81">
        <f t="shared" si="2"/>
        <v>0</v>
      </c>
      <c r="G194" s="5"/>
      <c r="K194" s="5"/>
    </row>
    <row r="195" spans="1:11" ht="18">
      <c r="A195" s="45">
        <v>512251</v>
      </c>
      <c r="B195" s="88" t="s">
        <v>114</v>
      </c>
      <c r="C195" s="72">
        <v>663</v>
      </c>
      <c r="D195" s="68">
        <v>135</v>
      </c>
      <c r="E195" s="81">
        <f t="shared" si="2"/>
        <v>20.361990950226243</v>
      </c>
      <c r="G195" s="5"/>
      <c r="K195" s="5"/>
    </row>
    <row r="196" spans="1:11" ht="18">
      <c r="A196" s="45">
        <v>5122511</v>
      </c>
      <c r="B196" s="89" t="s">
        <v>184</v>
      </c>
      <c r="C196" s="72">
        <v>700</v>
      </c>
      <c r="D196" s="68">
        <v>281</v>
      </c>
      <c r="E196" s="81">
        <f aca="true" t="shared" si="3" ref="E196:E204">D196/C196*100</f>
        <v>40.14285714285714</v>
      </c>
      <c r="G196" s="5"/>
      <c r="K196" s="5"/>
    </row>
    <row r="197" spans="1:11" ht="18">
      <c r="A197" s="45">
        <v>512411</v>
      </c>
      <c r="B197" s="89" t="s">
        <v>168</v>
      </c>
      <c r="C197" s="72">
        <v>500</v>
      </c>
      <c r="D197" s="68"/>
      <c r="E197" s="81">
        <f t="shared" si="3"/>
        <v>0</v>
      </c>
      <c r="G197" s="5"/>
      <c r="K197" s="5"/>
    </row>
    <row r="198" spans="1:11" ht="18">
      <c r="A198" s="45">
        <v>512511</v>
      </c>
      <c r="B198" s="88" t="s">
        <v>115</v>
      </c>
      <c r="C198" s="72">
        <v>530</v>
      </c>
      <c r="D198" s="68"/>
      <c r="E198" s="81">
        <f t="shared" si="3"/>
        <v>0</v>
      </c>
      <c r="G198" s="5"/>
      <c r="K198" s="5"/>
    </row>
    <row r="199" spans="1:11" ht="18">
      <c r="A199" s="45">
        <v>512521</v>
      </c>
      <c r="B199" s="88" t="s">
        <v>116</v>
      </c>
      <c r="C199" s="72">
        <v>1106</v>
      </c>
      <c r="D199" s="68">
        <v>106</v>
      </c>
      <c r="E199" s="81">
        <f t="shared" si="3"/>
        <v>9.584086799276673</v>
      </c>
      <c r="G199" s="5"/>
      <c r="K199" s="5"/>
    </row>
    <row r="200" spans="1:11" ht="18">
      <c r="A200" s="45">
        <v>512531</v>
      </c>
      <c r="B200" s="91" t="s">
        <v>137</v>
      </c>
      <c r="C200" s="72">
        <v>400</v>
      </c>
      <c r="D200" s="68"/>
      <c r="E200" s="81">
        <f t="shared" si="3"/>
        <v>0</v>
      </c>
      <c r="G200" s="5"/>
      <c r="K200" s="5"/>
    </row>
    <row r="201" spans="1:11" ht="18">
      <c r="A201" s="45">
        <v>512811</v>
      </c>
      <c r="B201" s="91" t="s">
        <v>183</v>
      </c>
      <c r="C201" s="72">
        <v>500</v>
      </c>
      <c r="D201" s="68"/>
      <c r="E201" s="81">
        <f t="shared" si="3"/>
        <v>0</v>
      </c>
      <c r="G201" s="5"/>
      <c r="K201" s="5"/>
    </row>
    <row r="202" spans="1:11" ht="18">
      <c r="A202" s="48">
        <v>515</v>
      </c>
      <c r="B202" s="95" t="s">
        <v>197</v>
      </c>
      <c r="C202" s="73">
        <f>C203</f>
        <v>1600</v>
      </c>
      <c r="D202" s="69">
        <v>212</v>
      </c>
      <c r="E202" s="81">
        <f t="shared" si="3"/>
        <v>13.25</v>
      </c>
      <c r="G202" s="5"/>
      <c r="K202" s="5"/>
    </row>
    <row r="203" spans="1:11" ht="18">
      <c r="A203" s="49">
        <v>515111</v>
      </c>
      <c r="B203" s="96" t="s">
        <v>196</v>
      </c>
      <c r="C203" s="72">
        <v>1600</v>
      </c>
      <c r="D203" s="68">
        <v>212</v>
      </c>
      <c r="E203" s="81">
        <f t="shared" si="3"/>
        <v>13.25</v>
      </c>
      <c r="G203" s="5"/>
      <c r="K203" s="5"/>
    </row>
    <row r="204" spans="1:8" s="32" customFormat="1" ht="18.75" thickBot="1">
      <c r="A204" s="50"/>
      <c r="B204" s="97" t="s">
        <v>117</v>
      </c>
      <c r="C204" s="74">
        <f>C182+C3</f>
        <v>1187826</v>
      </c>
      <c r="D204" s="51">
        <v>859272</v>
      </c>
      <c r="E204" s="83">
        <f t="shared" si="3"/>
        <v>72.33988816543837</v>
      </c>
      <c r="F204" s="103"/>
      <c r="H204" s="15"/>
    </row>
    <row r="205" spans="3:6" ht="18">
      <c r="C205" s="40"/>
      <c r="F205" s="40"/>
    </row>
    <row r="206" spans="3:6" ht="18">
      <c r="C206" s="41"/>
      <c r="F206" s="41"/>
    </row>
    <row r="208" spans="2:8" ht="18">
      <c r="B208" s="59"/>
      <c r="C208" s="56" t="s">
        <v>241</v>
      </c>
      <c r="D208" s="37">
        <v>866315</v>
      </c>
      <c r="F208" s="104"/>
      <c r="G208" s="105"/>
      <c r="H208" s="77"/>
    </row>
    <row r="209" spans="2:8" ht="18.75" thickBot="1">
      <c r="B209" s="59"/>
      <c r="C209" s="57" t="s">
        <v>242</v>
      </c>
      <c r="D209" s="38">
        <v>859272</v>
      </c>
      <c r="F209" s="104"/>
      <c r="G209" s="105"/>
      <c r="H209" s="77"/>
    </row>
    <row r="210" spans="2:7" ht="18">
      <c r="B210" s="59"/>
      <c r="C210" s="58" t="s">
        <v>243</v>
      </c>
      <c r="D210" s="39">
        <f>D208-D209</f>
        <v>7043</v>
      </c>
      <c r="F210" s="58"/>
      <c r="G210" s="39"/>
    </row>
    <row r="211" spans="2:7" ht="18">
      <c r="B211" s="59"/>
      <c r="C211" s="58"/>
      <c r="D211" s="39"/>
      <c r="F211" s="58"/>
      <c r="G211" s="39"/>
    </row>
    <row r="212" spans="2:7" ht="18">
      <c r="B212" s="59"/>
      <c r="C212" s="58"/>
      <c r="D212" s="39"/>
      <c r="F212" s="58"/>
      <c r="G212" s="39"/>
    </row>
    <row r="213" spans="2:7" ht="18">
      <c r="B213" s="59"/>
      <c r="C213" s="58"/>
      <c r="D213" s="39"/>
      <c r="F213" s="58"/>
      <c r="G213" s="39"/>
    </row>
    <row r="215" spans="1:11" s="12" customFormat="1" ht="18">
      <c r="A215" s="115" t="s">
        <v>259</v>
      </c>
      <c r="B215" s="115"/>
      <c r="C215" s="108" t="s">
        <v>257</v>
      </c>
      <c r="D215" s="108"/>
      <c r="E215" s="108"/>
      <c r="G215" s="116"/>
      <c r="H215" s="116"/>
      <c r="K215" s="15"/>
    </row>
    <row r="216" spans="1:11" s="12" customFormat="1" ht="18" customHeight="1">
      <c r="A216" s="106"/>
      <c r="B216" s="106"/>
      <c r="C216" s="108"/>
      <c r="D216" s="108"/>
      <c r="E216" s="108"/>
      <c r="F216" s="60"/>
      <c r="H216" s="61"/>
      <c r="K216" s="15"/>
    </row>
    <row r="217" spans="1:11" s="12" customFormat="1" ht="18">
      <c r="A217" s="114" t="s">
        <v>252</v>
      </c>
      <c r="B217" s="114"/>
      <c r="C217" s="110" t="s">
        <v>258</v>
      </c>
      <c r="D217" s="111"/>
      <c r="E217" s="111"/>
      <c r="H217" s="61"/>
      <c r="K217" s="15"/>
    </row>
    <row r="218" spans="1:11" s="12" customFormat="1" ht="36.75" customHeight="1">
      <c r="A218" s="114"/>
      <c r="B218" s="114"/>
      <c r="C218" s="107"/>
      <c r="D218" s="108"/>
      <c r="E218" s="109"/>
      <c r="F218" s="60"/>
      <c r="H218" s="61"/>
      <c r="K218" s="15"/>
    </row>
    <row r="219" spans="1:11" s="12" customFormat="1" ht="15">
      <c r="A219" s="62"/>
      <c r="B219" s="62"/>
      <c r="E219" s="61"/>
      <c r="H219" s="61"/>
      <c r="K219" s="15"/>
    </row>
    <row r="220" spans="1:11" s="12" customFormat="1" ht="15">
      <c r="A220" s="62"/>
      <c r="B220" s="62"/>
      <c r="E220" s="61"/>
      <c r="H220" s="61"/>
      <c r="K220" s="15"/>
    </row>
  </sheetData>
  <sheetProtection/>
  <mergeCells count="4">
    <mergeCell ref="A218:B218"/>
    <mergeCell ref="A215:B215"/>
    <mergeCell ref="G215:H215"/>
    <mergeCell ref="A217:B217"/>
  </mergeCells>
  <printOptions/>
  <pageMargins left="0.31" right="0.42" top="0.41" bottom="0.4" header="0.31496062992125984" footer="0.31496062992125984"/>
  <pageSetup fitToHeight="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stevanovic_violeta</dc:creator>
  <cp:keywords/>
  <dc:description/>
  <cp:lastModifiedBy>Slavica Morić</cp:lastModifiedBy>
  <cp:lastPrinted>2016-11-01T10:03:55Z</cp:lastPrinted>
  <dcterms:created xsi:type="dcterms:W3CDTF">2011-04-14T09:02:26Z</dcterms:created>
  <dcterms:modified xsi:type="dcterms:W3CDTF">2016-11-14T14:22:12Z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3098</vt:i4>
  </property>
</Properties>
</file>